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tabRatio="601" activeTab="3"/>
  </bookViews>
  <sheets>
    <sheet name="B.S" sheetId="1" r:id="rId1"/>
    <sheet name="I.S" sheetId="2" r:id="rId2"/>
    <sheet name="CF.S" sheetId="3" r:id="rId3"/>
    <sheet name="I.S (JV)" sheetId="4" r:id="rId4"/>
  </sheets>
  <definedNames/>
  <calcPr fullCalcOnLoad="1"/>
</workbook>
</file>

<file path=xl/sharedStrings.xml><?xml version="1.0" encoding="utf-8"?>
<sst xmlns="http://schemas.openxmlformats.org/spreadsheetml/2006/main" count="424" uniqueCount="336">
  <si>
    <t>NgườI lập biểu,                                    Kế toán trưởng</t>
  </si>
  <si>
    <t>HOA THÒ MINH NGUYEÄT                                      LEÂ THÒ AÙNH DUNG</t>
  </si>
  <si>
    <r>
      <t xml:space="preserve">NgườI lập biểu,                                                Keá toaùn Tröôûng
</t>
    </r>
    <r>
      <rPr>
        <b/>
        <i/>
        <sz val="10"/>
        <rFont val="VNI-Helve-Condense"/>
        <family val="0"/>
      </rPr>
      <t>Prepared by,                                                 Chief Accountant</t>
    </r>
  </si>
  <si>
    <t xml:space="preserve"> HOA THÒ MINH NGUYEÄT                          LEÂ THÒ AÙNH DUNG</t>
  </si>
  <si>
    <t>TRANSFORWARDING WAREHOUSING JOINT STOCK CORPORATION</t>
  </si>
  <si>
    <t>BALANCE SHEET</t>
  </si>
  <si>
    <t>As at December  31st, 2007</t>
  </si>
  <si>
    <t>Unit: VND</t>
  </si>
  <si>
    <t>Code</t>
  </si>
  <si>
    <r>
      <t>Ending</t>
    </r>
    <r>
      <rPr>
        <i/>
        <sz val="10"/>
        <rFont val="VNI-Helve-Condense"/>
        <family val="0"/>
      </rPr>
      <t xml:space="preserve"> balance</t>
    </r>
  </si>
  <si>
    <t>Beginning balance</t>
  </si>
  <si>
    <t>Note</t>
  </si>
  <si>
    <t>CURRENT ASSETS</t>
  </si>
  <si>
    <t xml:space="preserve">CURRENT ASSETS </t>
  </si>
  <si>
    <t>Cash and cash equivalents</t>
  </si>
  <si>
    <t xml:space="preserve">Cash </t>
  </si>
  <si>
    <t>Cash equivalents</t>
  </si>
  <si>
    <t>Short-term financial investment</t>
  </si>
  <si>
    <t>Short - term Investments</t>
  </si>
  <si>
    <t>Provision for devaluation of short term investment stocks (*)</t>
  </si>
  <si>
    <t>Accounts receivable</t>
  </si>
  <si>
    <t>Accounts receivable-trade</t>
  </si>
  <si>
    <t>Prepayments to suppliers</t>
  </si>
  <si>
    <r>
      <t>Short-term - i</t>
    </r>
    <r>
      <rPr>
        <i/>
        <sz val="10"/>
        <rFont val="VNI-Helve-Condense"/>
        <family val="0"/>
      </rPr>
      <t>nter- company receivable</t>
    </r>
  </si>
  <si>
    <t>Progress receipts due from construction contract</t>
  </si>
  <si>
    <t>Other receivables</t>
  </si>
  <si>
    <t>Provisions for doubtful debts (*)</t>
  </si>
  <si>
    <t>Inventories</t>
  </si>
  <si>
    <t>Provision for devaluation of inventories (*)</t>
  </si>
  <si>
    <t>Other current assets</t>
  </si>
  <si>
    <t>Short - term prepaid expenses</t>
  </si>
  <si>
    <t>VAT to be deducted</t>
  </si>
  <si>
    <t>Taxes and other accounts receivable from the State</t>
  </si>
  <si>
    <t>LONG-TERM  ASSETS</t>
  </si>
  <si>
    <t>Long-term accounts receivable</t>
  </si>
  <si>
    <t>Long-term accounts receivable - trade</t>
  </si>
  <si>
    <t>Long-term inter-company receivable</t>
  </si>
  <si>
    <t>Other long-term accounts receivable</t>
  </si>
  <si>
    <t>Provision for long-term doubtful debts (*)</t>
  </si>
  <si>
    <t>Fixed Assets</t>
  </si>
  <si>
    <t>Tangible fixed assets</t>
  </si>
  <si>
    <r>
      <t xml:space="preserve">- </t>
    </r>
    <r>
      <rPr>
        <i/>
        <sz val="10"/>
        <rFont val="VNI-Helve-Condense"/>
        <family val="0"/>
      </rPr>
      <t>Historical cost</t>
    </r>
  </si>
  <si>
    <r>
      <t xml:space="preserve">- </t>
    </r>
    <r>
      <rPr>
        <i/>
        <sz val="10"/>
        <rFont val="VNI-Helve-Condense"/>
        <family val="0"/>
      </rPr>
      <t>Accumulated depreciation (*)</t>
    </r>
  </si>
  <si>
    <t>Finance lease assets</t>
  </si>
  <si>
    <t>Intangible fixed assets</t>
  </si>
  <si>
    <t>Construction in progreess</t>
  </si>
  <si>
    <t>Investment property</t>
  </si>
  <si>
    <t>Long-term financial investments</t>
  </si>
  <si>
    <t>Investments subsidiary company</t>
  </si>
  <si>
    <t>investment in joint ventures</t>
  </si>
  <si>
    <t>Other long-term investments</t>
  </si>
  <si>
    <t>- Education bond</t>
  </si>
  <si>
    <t>Provision for devaluation of long-term investments stocks</t>
  </si>
  <si>
    <t>Other non-current assets</t>
  </si>
  <si>
    <t>Long-term prepaid expenses</t>
  </si>
  <si>
    <t>Deferred income tax assets</t>
  </si>
  <si>
    <r>
      <t>Other</t>
    </r>
    <r>
      <rPr>
        <sz val="10"/>
        <rFont val="VNI-Helve-Condense"/>
        <family val="0"/>
      </rPr>
      <t xml:space="preserve"> non-current assets</t>
    </r>
  </si>
  <si>
    <t>TOTAL ASSETS</t>
  </si>
  <si>
    <t>RESOURCES</t>
  </si>
  <si>
    <t>LIABILITIES</t>
  </si>
  <si>
    <t>Current liabilities</t>
  </si>
  <si>
    <t>Short-term borrowings and debts</t>
  </si>
  <si>
    <t>Accounts payable-trade</t>
  </si>
  <si>
    <t>Advances from customers</t>
  </si>
  <si>
    <t>Tax and accounts payable to State budget</t>
  </si>
  <si>
    <t>Payable to employees</t>
  </si>
  <si>
    <t xml:space="preserve">Accrued expenses </t>
  </si>
  <si>
    <r>
      <t>P</t>
    </r>
    <r>
      <rPr>
        <i/>
        <sz val="10"/>
        <rFont val="VNI-Helve-Condense"/>
        <family val="0"/>
      </rPr>
      <t xml:space="preserve">ayable to nter-company </t>
    </r>
  </si>
  <si>
    <t>Progress payments due to construction contract</t>
  </si>
  <si>
    <t>Other payables</t>
  </si>
  <si>
    <t>Long-term liabilities</t>
  </si>
  <si>
    <t>Long-term trade accounts payables</t>
  </si>
  <si>
    <t>Other long-term liabilities</t>
  </si>
  <si>
    <t>Long-term borrowings and debts</t>
  </si>
  <si>
    <t>Deferred income tax paybble</t>
  </si>
  <si>
    <t>Provisions for long-term accounts payable</t>
  </si>
  <si>
    <t>OWNERS' EQUITY</t>
  </si>
  <si>
    <t>Capital sources and funds</t>
  </si>
  <si>
    <t>Owners' Investment capital</t>
  </si>
  <si>
    <t>Share capital surplus</t>
  </si>
  <si>
    <t>Treasury shares</t>
  </si>
  <si>
    <t>Differences upon asset revaluation</t>
  </si>
  <si>
    <t>Foreign currency translation differences</t>
  </si>
  <si>
    <t>Development and investment funds</t>
  </si>
  <si>
    <t>Financial reserved funds</t>
  </si>
  <si>
    <t>Other funds</t>
  </si>
  <si>
    <t>Undistributed earnings</t>
  </si>
  <si>
    <t>Budget sources and other funds</t>
  </si>
  <si>
    <t>Bonus and welfare funds</t>
  </si>
  <si>
    <t>Funds used to acquire fixed assets</t>
  </si>
  <si>
    <t>TOTAL LIABILITIES</t>
  </si>
  <si>
    <t>OFF BALANCE SHEET ITEMS</t>
  </si>
  <si>
    <t>Items</t>
  </si>
  <si>
    <r>
      <t xml:space="preserve"> - S</t>
    </r>
    <r>
      <rPr>
        <i/>
        <sz val="10"/>
        <rFont val="VNI-Helve-Condense"/>
        <family val="0"/>
      </rPr>
      <t>tate's fixed assets received on consignment for sale</t>
    </r>
  </si>
  <si>
    <r>
      <t xml:space="preserve"> - </t>
    </r>
    <r>
      <rPr>
        <i/>
        <sz val="10"/>
        <rFont val="VNI-Helve-Condense"/>
        <family val="0"/>
      </rPr>
      <t>Foreign currencies (USD)</t>
    </r>
  </si>
  <si>
    <r>
      <t xml:space="preserve"> - </t>
    </r>
    <r>
      <rPr>
        <i/>
        <sz val="10"/>
        <rFont val="VNI-Helve-Condense"/>
        <family val="0"/>
      </rPr>
      <t>Depreciation fund</t>
    </r>
  </si>
  <si>
    <t>Quarter 4 - 2007</t>
  </si>
  <si>
    <t>2007</t>
  </si>
  <si>
    <t>Accum. from beginning of year to the end of period</t>
  </si>
  <si>
    <r>
      <t xml:space="preserve">Quyù IV
</t>
    </r>
    <r>
      <rPr>
        <b/>
        <i/>
        <sz val="11"/>
        <rFont val="VNI-Helve-Condense"/>
        <family val="0"/>
      </rPr>
      <t>Quarter IV</t>
    </r>
  </si>
  <si>
    <t>No.</t>
  </si>
  <si>
    <t>Revenue from sales of goods and rendering of services</t>
  </si>
  <si>
    <t>Deductible items</t>
  </si>
  <si>
    <t>Net revenue from sales of goods and rendering of services</t>
  </si>
  <si>
    <t>Cost of goods sold</t>
  </si>
  <si>
    <t>Gross profit from sales of goods and rendering of services</t>
  </si>
  <si>
    <t>Income from financial activities</t>
  </si>
  <si>
    <t>Expenses from financial activities</t>
  </si>
  <si>
    <t>In which: interest expenses</t>
  </si>
  <si>
    <t>Service expenses</t>
  </si>
  <si>
    <t xml:space="preserve">General &amp; administration expenses </t>
  </si>
  <si>
    <t>Net Operating profit</t>
  </si>
  <si>
    <t>Other income</t>
  </si>
  <si>
    <t>Other expenses</t>
  </si>
  <si>
    <t>Other profit</t>
  </si>
  <si>
    <t>Total accounting profit before tax</t>
  </si>
  <si>
    <t>Of which :Joint-venture profit divided from profit after tax</t>
  </si>
  <si>
    <t>Current income tax expense</t>
  </si>
  <si>
    <t>Deferred income tax expense</t>
  </si>
  <si>
    <t>Net Profit after tax</t>
  </si>
  <si>
    <t>Earning per share</t>
  </si>
  <si>
    <t>CASH FLOW STATEMENT</t>
  </si>
  <si>
    <t xml:space="preserve">Accum. from beginning of year to the end of period </t>
  </si>
  <si>
    <r>
      <t xml:space="preserve"> </t>
    </r>
    <r>
      <rPr>
        <sz val="11"/>
        <rFont val="VNI-Helve-Condense"/>
        <family val="0"/>
      </rPr>
      <t>Ngaøy 21  thaùng 01 năm  2008</t>
    </r>
    <r>
      <rPr>
        <i/>
        <sz val="11"/>
        <rFont val="VNI-Helve-Condense"/>
        <family val="0"/>
      </rPr>
      <t xml:space="preserve">
Prepared, January 21</t>
    </r>
    <r>
      <rPr>
        <i/>
        <vertAlign val="superscript"/>
        <sz val="11"/>
        <rFont val="VNI-Helve-Condense"/>
        <family val="0"/>
      </rPr>
      <t xml:space="preserve">th, </t>
    </r>
    <r>
      <rPr>
        <i/>
        <sz val="11"/>
        <rFont val="VNI-Helve-Condense"/>
        <family val="0"/>
      </rPr>
      <t>2008</t>
    </r>
  </si>
  <si>
    <r>
      <t xml:space="preserve"> Ngöôøi laäp bieåu,                                 Keá Toaùn Tröôûng
 </t>
    </r>
    <r>
      <rPr>
        <b/>
        <i/>
        <sz val="11"/>
        <rFont val="VNI-Helve-Condense"/>
        <family val="0"/>
      </rPr>
      <t xml:space="preserve">Prepared by,                                    Chief Accountant, </t>
    </r>
  </si>
  <si>
    <r>
      <t xml:space="preserve">             Toång Giaùm Ñoác
               </t>
    </r>
    <r>
      <rPr>
        <b/>
        <i/>
        <sz val="11"/>
        <rFont val="VNI-Helve-Condense"/>
        <family val="0"/>
      </rPr>
      <t>General Director</t>
    </r>
  </si>
  <si>
    <t>Net cash flows from operating  activities</t>
  </si>
  <si>
    <t>Net cash flow from investment activities</t>
  </si>
  <si>
    <t>Net cash flows from financing activities</t>
  </si>
  <si>
    <t>Net cash flows in the period</t>
  </si>
  <si>
    <t>Cash and cash equivalents at beginning of the period</t>
  </si>
  <si>
    <t>Effects of changes in foreign exchange rates</t>
  </si>
  <si>
    <t>Cash and cash equivalents at the end of the period</t>
  </si>
  <si>
    <r>
      <t xml:space="preserve">I. </t>
    </r>
    <r>
      <rPr>
        <b/>
        <i/>
        <sz val="11"/>
        <rFont val="VNI-Helve-Condense"/>
        <family val="0"/>
      </rPr>
      <t>CASH FLOWS FROM OPERATION  ACTIVITIES</t>
    </r>
  </si>
  <si>
    <r>
      <t xml:space="preserve">1. </t>
    </r>
    <r>
      <rPr>
        <i/>
        <sz val="11"/>
        <rFont val="VNI-Helve-Condense"/>
        <family val="0"/>
      </rPr>
      <t>Cash received from sales of goods, services and other revenue</t>
    </r>
  </si>
  <si>
    <r>
      <t xml:space="preserve">2. </t>
    </r>
    <r>
      <rPr>
        <i/>
        <sz val="11"/>
        <rFont val="VNI-Helve-Condense"/>
        <family val="0"/>
      </rPr>
      <t>Cash paid to suppliers for goods and services</t>
    </r>
  </si>
  <si>
    <r>
      <t xml:space="preserve">3. </t>
    </r>
    <r>
      <rPr>
        <i/>
        <sz val="11"/>
        <rFont val="VNI-Helve-Condense"/>
        <family val="0"/>
      </rPr>
      <t>Cash paid to employees</t>
    </r>
  </si>
  <si>
    <r>
      <t xml:space="preserve">4. </t>
    </r>
    <r>
      <rPr>
        <i/>
        <sz val="11"/>
        <rFont val="VNI-Helve-Condense"/>
        <family val="0"/>
      </rPr>
      <t>Interest paid</t>
    </r>
  </si>
  <si>
    <r>
      <t xml:space="preserve">5. </t>
    </r>
    <r>
      <rPr>
        <i/>
        <sz val="11"/>
        <rFont val="VNI-Helve-Condense"/>
        <family val="0"/>
      </rPr>
      <t>Income tax paid</t>
    </r>
  </si>
  <si>
    <r>
      <t xml:space="preserve">6. </t>
    </r>
    <r>
      <rPr>
        <i/>
        <sz val="11"/>
        <rFont val="VNI-Helve-Condense"/>
        <family val="0"/>
      </rPr>
      <t>Other receipts from operating activities</t>
    </r>
  </si>
  <si>
    <r>
      <t xml:space="preserve">7. </t>
    </r>
    <r>
      <rPr>
        <i/>
        <sz val="11"/>
        <rFont val="VNI-Helve-Condense"/>
        <family val="0"/>
      </rPr>
      <t>Other payments on operating activities</t>
    </r>
  </si>
  <si>
    <r>
      <t xml:space="preserve">II. </t>
    </r>
    <r>
      <rPr>
        <b/>
        <i/>
        <sz val="11"/>
        <rFont val="VNI-Helve-Condense"/>
        <family val="0"/>
      </rPr>
      <t>CASH FLOWS FROM INVESTMENT ACTIVITIES</t>
    </r>
  </si>
  <si>
    <r>
      <t xml:space="preserve">1. </t>
    </r>
    <r>
      <rPr>
        <i/>
        <sz val="11"/>
        <rFont val="VNI-Helve-Condense"/>
        <family val="0"/>
      </rPr>
      <t>Additions to fixed assets and other long-term assets</t>
    </r>
  </si>
  <si>
    <r>
      <t xml:space="preserve">2. </t>
    </r>
    <r>
      <rPr>
        <i/>
        <sz val="11"/>
        <rFont val="VNI-Helve-Condense"/>
        <family val="0"/>
      </rPr>
      <t>Proceeds from disposals of fixed assets and other long-term assets</t>
    </r>
  </si>
  <si>
    <r>
      <t xml:space="preserve">3. </t>
    </r>
    <r>
      <rPr>
        <i/>
        <sz val="11"/>
        <rFont val="VNI-Helve-Condense"/>
        <family val="0"/>
      </rPr>
      <t>Payments for purchase of debt instruments of other entities</t>
    </r>
  </si>
  <si>
    <r>
      <t xml:space="preserve">4. </t>
    </r>
    <r>
      <rPr>
        <i/>
        <sz val="11"/>
        <rFont val="VNI-Helve-Condense"/>
        <family val="0"/>
      </rPr>
      <t>Proceeds from sales of debt instruments of other entities</t>
    </r>
  </si>
  <si>
    <r>
      <t xml:space="preserve">5. </t>
    </r>
    <r>
      <rPr>
        <i/>
        <sz val="11"/>
        <rFont val="VNI-Helve-Condense"/>
        <family val="0"/>
      </rPr>
      <t>Payment for investment in other entities</t>
    </r>
  </si>
  <si>
    <r>
      <t xml:space="preserve">6. </t>
    </r>
    <r>
      <rPr>
        <i/>
        <sz val="11"/>
        <rFont val="VNI-Helve-Condense"/>
        <family val="0"/>
      </rPr>
      <t>Collections on investment in other entities</t>
    </r>
  </si>
  <si>
    <r>
      <t xml:space="preserve">7. </t>
    </r>
    <r>
      <rPr>
        <i/>
        <sz val="11"/>
        <rFont val="VNI-Helve-Condense"/>
        <family val="0"/>
      </rPr>
      <t>Receipts of interest, dividends</t>
    </r>
  </si>
  <si>
    <r>
      <t xml:space="preserve">III. </t>
    </r>
    <r>
      <rPr>
        <b/>
        <i/>
        <sz val="11"/>
        <rFont val="VNI-Helve-Condense"/>
        <family val="0"/>
      </rPr>
      <t>CASH FLOWS FROM FINANCING ACTIVITIES</t>
    </r>
  </si>
  <si>
    <r>
      <t xml:space="preserve">1. </t>
    </r>
    <r>
      <rPr>
        <i/>
        <sz val="11"/>
        <rFont val="VNI-Helve-Condense"/>
        <family val="0"/>
      </rPr>
      <t>Proceeds from equity issue and owner's equity</t>
    </r>
  </si>
  <si>
    <r>
      <t xml:space="preserve">2. </t>
    </r>
    <r>
      <rPr>
        <i/>
        <sz val="11"/>
        <rFont val="VNI-Helve-Condense"/>
        <family val="0"/>
      </rPr>
      <t>Payments for shares returns and repurchase</t>
    </r>
  </si>
  <si>
    <r>
      <t xml:space="preserve">3. </t>
    </r>
    <r>
      <rPr>
        <i/>
        <sz val="11"/>
        <rFont val="VNI-Helve-Condense"/>
        <family val="0"/>
      </rPr>
      <t>Proceeds from short-term and long-term borrowings</t>
    </r>
  </si>
  <si>
    <r>
      <t xml:space="preserve">4. </t>
    </r>
    <r>
      <rPr>
        <i/>
        <sz val="11"/>
        <rFont val="VNI-Helve-Condense"/>
        <family val="0"/>
      </rPr>
      <t>Payments to settle debts (principal)</t>
    </r>
  </si>
  <si>
    <r>
      <t xml:space="preserve">5. </t>
    </r>
    <r>
      <rPr>
        <i/>
        <sz val="11"/>
        <rFont val="VNI-Helve-Condense"/>
        <family val="0"/>
      </rPr>
      <t>Payments to settle finance lease</t>
    </r>
  </si>
  <si>
    <r>
      <t xml:space="preserve">6. </t>
    </r>
    <r>
      <rPr>
        <i/>
        <sz val="11"/>
        <rFont val="VNI-Helve-Condense"/>
        <family val="0"/>
      </rPr>
      <t>Payments to interest, dividends</t>
    </r>
  </si>
  <si>
    <t xml:space="preserve">     General Director</t>
  </si>
  <si>
    <t>121</t>
  </si>
  <si>
    <t>129</t>
  </si>
  <si>
    <t>132</t>
  </si>
  <si>
    <t>134</t>
  </si>
  <si>
    <t>141</t>
  </si>
  <si>
    <t>149</t>
  </si>
  <si>
    <t>158</t>
  </si>
  <si>
    <t>223</t>
  </si>
  <si>
    <t>228</t>
  </si>
  <si>
    <t>227</t>
  </si>
  <si>
    <t>229</t>
  </si>
  <si>
    <t>242</t>
  </si>
  <si>
    <t>251</t>
  </si>
  <si>
    <t>252</t>
  </si>
  <si>
    <t>258</t>
  </si>
  <si>
    <t>259</t>
  </si>
  <si>
    <t xml:space="preserve">V. </t>
  </si>
  <si>
    <t>260</t>
  </si>
  <si>
    <t>261</t>
  </si>
  <si>
    <t>262</t>
  </si>
  <si>
    <t>268</t>
  </si>
  <si>
    <t>270</t>
  </si>
  <si>
    <t xml:space="preserve"> HOA THÒ MINH NGUYEÄT                      LEÂ THÒ AÙNH DUNG</t>
  </si>
  <si>
    <t>416</t>
  </si>
  <si>
    <t xml:space="preserve">I. </t>
  </si>
  <si>
    <t>A.</t>
  </si>
  <si>
    <t>I.</t>
  </si>
  <si>
    <t>1.</t>
  </si>
  <si>
    <t>2.</t>
  </si>
  <si>
    <t>3.</t>
  </si>
  <si>
    <t>II.</t>
  </si>
  <si>
    <t>III.</t>
  </si>
  <si>
    <t>4.</t>
  </si>
  <si>
    <t>5.</t>
  </si>
  <si>
    <t>IV.</t>
  </si>
  <si>
    <t>B.</t>
  </si>
  <si>
    <t>150</t>
  </si>
  <si>
    <t>152</t>
  </si>
  <si>
    <t>200</t>
  </si>
  <si>
    <t>211</t>
  </si>
  <si>
    <t>210</t>
  </si>
  <si>
    <t>213</t>
  </si>
  <si>
    <t>219</t>
  </si>
  <si>
    <t>230</t>
  </si>
  <si>
    <t>240</t>
  </si>
  <si>
    <t>250</t>
  </si>
  <si>
    <t>300</t>
  </si>
  <si>
    <t>310</t>
  </si>
  <si>
    <t>313</t>
  </si>
  <si>
    <t>315</t>
  </si>
  <si>
    <t>316</t>
  </si>
  <si>
    <t>317</t>
  </si>
  <si>
    <t>318</t>
  </si>
  <si>
    <t>400</t>
  </si>
  <si>
    <t>410</t>
  </si>
  <si>
    <t>411</t>
  </si>
  <si>
    <t>415</t>
  </si>
  <si>
    <t>430</t>
  </si>
  <si>
    <t>03</t>
  </si>
  <si>
    <t>10</t>
  </si>
  <si>
    <t>11</t>
  </si>
  <si>
    <t>20</t>
  </si>
  <si>
    <t>21</t>
  </si>
  <si>
    <t>30</t>
  </si>
  <si>
    <t>31</t>
  </si>
  <si>
    <t>32</t>
  </si>
  <si>
    <t>40</t>
  </si>
  <si>
    <t>50</t>
  </si>
  <si>
    <t>01</t>
  </si>
  <si>
    <t>120</t>
  </si>
  <si>
    <t>133</t>
  </si>
  <si>
    <t>139</t>
  </si>
  <si>
    <t>151</t>
  </si>
  <si>
    <t>22</t>
  </si>
  <si>
    <t>23</t>
  </si>
  <si>
    <t>24</t>
  </si>
  <si>
    <t>25</t>
  </si>
  <si>
    <t>130</t>
  </si>
  <si>
    <t>V.</t>
  </si>
  <si>
    <t xml:space="preserve">II. </t>
  </si>
  <si>
    <t>220</t>
  </si>
  <si>
    <t>221</t>
  </si>
  <si>
    <t xml:space="preserve">III. </t>
  </si>
  <si>
    <t xml:space="preserve">IV. </t>
  </si>
  <si>
    <t>241</t>
  </si>
  <si>
    <t>6.</t>
  </si>
  <si>
    <t>7.</t>
  </si>
  <si>
    <t xml:space="preserve">                        TRAÀN THÒ NGUYEÂN HAÈNG</t>
  </si>
  <si>
    <t>312</t>
  </si>
  <si>
    <t>314</t>
  </si>
  <si>
    <t>414</t>
  </si>
  <si>
    <t>419</t>
  </si>
  <si>
    <t>417</t>
  </si>
  <si>
    <t>420</t>
  </si>
  <si>
    <t xml:space="preserve">Prepared by,                                          Chief Accountant,        </t>
  </si>
  <si>
    <t>412</t>
  </si>
  <si>
    <t>418</t>
  </si>
  <si>
    <t>51</t>
  </si>
  <si>
    <t>60</t>
  </si>
  <si>
    <t xml:space="preserve">    TOÅNG GIAÙM ÑOÁC</t>
  </si>
  <si>
    <r>
      <t xml:space="preserve">Toång Giaùm Ñoác
</t>
    </r>
    <r>
      <rPr>
        <b/>
        <i/>
        <sz val="10"/>
        <rFont val="VNI-Helve-Condense"/>
        <family val="0"/>
      </rPr>
      <t>General Director</t>
    </r>
  </si>
  <si>
    <t>V.1</t>
  </si>
  <si>
    <t>V.2</t>
  </si>
  <si>
    <t>V.3</t>
  </si>
  <si>
    <t>V.4</t>
  </si>
  <si>
    <t>135</t>
  </si>
  <si>
    <t>V.5</t>
  </si>
  <si>
    <t>V.6</t>
  </si>
  <si>
    <t>V.7</t>
  </si>
  <si>
    <t>154</t>
  </si>
  <si>
    <t>V.8</t>
  </si>
  <si>
    <t>218</t>
  </si>
  <si>
    <t>V.9</t>
  </si>
  <si>
    <t>V.10</t>
  </si>
  <si>
    <t>V.11</t>
  </si>
  <si>
    <t>V.12</t>
  </si>
  <si>
    <t>V.13</t>
  </si>
  <si>
    <t>V.14</t>
  </si>
  <si>
    <t>V.15</t>
  </si>
  <si>
    <t>V.16</t>
  </si>
  <si>
    <t>V.17</t>
  </si>
  <si>
    <t>V.18</t>
  </si>
  <si>
    <t>V.19</t>
  </si>
  <si>
    <t>V.20</t>
  </si>
  <si>
    <t>V.21</t>
  </si>
  <si>
    <t>330</t>
  </si>
  <si>
    <t>331</t>
  </si>
  <si>
    <t>333</t>
  </si>
  <si>
    <t>334</t>
  </si>
  <si>
    <t>335</t>
  </si>
  <si>
    <t>V.22</t>
  </si>
  <si>
    <t>V.23</t>
  </si>
  <si>
    <t>336</t>
  </si>
  <si>
    <t>V.24</t>
  </si>
  <si>
    <t>431</t>
  </si>
  <si>
    <t>433</t>
  </si>
  <si>
    <t>440</t>
  </si>
  <si>
    <t>V.25</t>
  </si>
  <si>
    <t>V.26</t>
  </si>
  <si>
    <t>TRAÀN THÒ NGUYEÂN HAÈNG</t>
  </si>
  <si>
    <t>INCOME STATEMENT</t>
  </si>
  <si>
    <r>
      <t xml:space="preserve">Ngaøy  21  thaùng 01 naêm 2008
</t>
    </r>
    <r>
      <rPr>
        <i/>
        <sz val="10"/>
        <rFont val="VNI-Helve-Condense"/>
        <family val="0"/>
      </rPr>
      <t>Prepared, 21</t>
    </r>
    <r>
      <rPr>
        <i/>
        <vertAlign val="superscript"/>
        <sz val="10"/>
        <rFont val="VNI-Helve-Condense"/>
        <family val="0"/>
      </rPr>
      <t>th</t>
    </r>
    <r>
      <rPr>
        <i/>
        <sz val="10"/>
        <rFont val="VNI-Helve-Condense"/>
        <family val="0"/>
      </rPr>
      <t xml:space="preserve"> January  2008</t>
    </r>
  </si>
  <si>
    <r>
      <t xml:space="preserve"> </t>
    </r>
    <r>
      <rPr>
        <sz val="10"/>
        <rFont val="VNI-Helve-Condense"/>
        <family val="0"/>
      </rPr>
      <t>Ngaøy 21  thaùng 01 năm  2008</t>
    </r>
    <r>
      <rPr>
        <i/>
        <sz val="10"/>
        <rFont val="VNI-Helve-Condense"/>
        <family val="0"/>
      </rPr>
      <t xml:space="preserve">
Prepared, January 21</t>
    </r>
    <r>
      <rPr>
        <i/>
        <vertAlign val="superscript"/>
        <sz val="10"/>
        <rFont val="VNI-Helve-Condense"/>
        <family val="0"/>
      </rPr>
      <t xml:space="preserve">th, </t>
    </r>
    <r>
      <rPr>
        <i/>
        <sz val="10"/>
        <rFont val="VNI-Helve-Condense"/>
        <family val="0"/>
      </rPr>
      <t>2008</t>
    </r>
  </si>
  <si>
    <t>52</t>
  </si>
  <si>
    <t>70</t>
  </si>
  <si>
    <t>VII.34</t>
  </si>
  <si>
    <t>224</t>
  </si>
  <si>
    <t>225</t>
  </si>
  <si>
    <t>226</t>
  </si>
  <si>
    <t>8.</t>
  </si>
  <si>
    <t>9.</t>
  </si>
  <si>
    <t>311</t>
  </si>
  <si>
    <t>319</t>
  </si>
  <si>
    <t xml:space="preserve">4. </t>
  </si>
  <si>
    <t>02</t>
  </si>
  <si>
    <t>04</t>
  </si>
  <si>
    <t>05</t>
  </si>
  <si>
    <t>06</t>
  </si>
  <si>
    <t>07</t>
  </si>
  <si>
    <t>222</t>
  </si>
  <si>
    <t xml:space="preserve">        TRAÀN THÒ NGUYEÂN HAÈNG</t>
  </si>
  <si>
    <t>JOIN-VENTURE COMPANY OF TRANSIMEX SAIGON AND NIPPON EXPRESS</t>
  </si>
  <si>
    <t>HCMC., Dec. 31st 2007</t>
  </si>
  <si>
    <t>STATEMENT OF OPERATIONS</t>
  </si>
  <si>
    <t xml:space="preserve"> QUARTER 4 - 2007</t>
  </si>
  <si>
    <t>Part I: Profit / loss</t>
  </si>
  <si>
    <t>Accumulation to quarter 4 - 2007</t>
  </si>
  <si>
    <t>Revenue</t>
  </si>
  <si>
    <t>Expenses</t>
  </si>
  <si>
    <t>Profit before tax</t>
  </si>
  <si>
    <t>In which:</t>
  </si>
  <si>
    <t>From sales and service</t>
  </si>
  <si>
    <t>From others</t>
  </si>
  <si>
    <t>Profit after tax</t>
  </si>
  <si>
    <t>Part II: Assets and capital sources</t>
  </si>
  <si>
    <t>Current assets</t>
  </si>
  <si>
    <t>Non-current assets</t>
  </si>
  <si>
    <t>Liabilities</t>
  </si>
  <si>
    <t>Owner's equity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</si>
</sst>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_(* #,##0.000_);_(* \(#,##0.000\);_(* &quot;-&quot;??_);_(@_)"/>
    <numFmt numFmtId="173" formatCode="0.0%"/>
    <numFmt numFmtId="174" formatCode="_(* #,##0.0000_);_(* \(#,##0.0000\);_(* &quot;-&quot;??_);_(@_)"/>
    <numFmt numFmtId="175" formatCode="_(* #,##0.0_);_(* \(#,##0.0\);_(* &quot;-&quot;?_);_(@_)"/>
  </numFmts>
  <fonts count="29">
    <font>
      <sz val="10"/>
      <name val="VNI-Times"/>
      <family val="0"/>
    </font>
    <font>
      <sz val="10"/>
      <name val="VNI-Helve-Condense"/>
      <family val="0"/>
    </font>
    <font>
      <b/>
      <sz val="10"/>
      <name val="VNI-Helve-Condense"/>
      <family val="0"/>
    </font>
    <font>
      <sz val="9"/>
      <name val="Arial"/>
      <family val="2"/>
    </font>
    <font>
      <b/>
      <sz val="11"/>
      <name val="VNI-Helve-Condense"/>
      <family val="0"/>
    </font>
    <font>
      <sz val="11"/>
      <name val="VNI-Helve-Condense"/>
      <family val="0"/>
    </font>
    <font>
      <b/>
      <sz val="12"/>
      <name val="VNI-Helve-Condense"/>
      <family val="0"/>
    </font>
    <font>
      <i/>
      <sz val="10"/>
      <name val="VNI-Helve-Condense"/>
      <family val="0"/>
    </font>
    <font>
      <b/>
      <i/>
      <sz val="10"/>
      <name val="VNI-Helve-Condense"/>
      <family val="0"/>
    </font>
    <font>
      <sz val="9"/>
      <name val="VNI-Helve-Condense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i/>
      <sz val="12"/>
      <name val="VNI-Helve-Condense"/>
      <family val="0"/>
    </font>
    <font>
      <b/>
      <i/>
      <sz val="11"/>
      <name val="VNI-Helve-Condense"/>
      <family val="0"/>
    </font>
    <font>
      <i/>
      <vertAlign val="superscript"/>
      <sz val="10"/>
      <name val="VNI-Helve-Condense"/>
      <family val="0"/>
    </font>
    <font>
      <b/>
      <sz val="9"/>
      <name val="VNI-Helve-Condense"/>
      <family val="0"/>
    </font>
    <font>
      <b/>
      <i/>
      <sz val="10"/>
      <name val="Arial"/>
      <family val="2"/>
    </font>
    <font>
      <b/>
      <sz val="16"/>
      <name val="VNI-Helve-Condense"/>
      <family val="0"/>
    </font>
    <font>
      <b/>
      <sz val="12"/>
      <name val="`"/>
      <family val="0"/>
    </font>
    <font>
      <b/>
      <i/>
      <sz val="16"/>
      <name val="VNI-Helve-Condense"/>
      <family val="0"/>
    </font>
    <font>
      <i/>
      <sz val="11"/>
      <name val="VNI-Helve-Condense"/>
      <family val="0"/>
    </font>
    <font>
      <i/>
      <vertAlign val="superscript"/>
      <sz val="11"/>
      <name val="VNI-Helve-Condense"/>
      <family val="0"/>
    </font>
    <font>
      <b/>
      <sz val="12"/>
      <name val="VNI-Times"/>
      <family val="0"/>
    </font>
    <font>
      <i/>
      <sz val="12"/>
      <name val="VNI-Times"/>
      <family val="0"/>
    </font>
    <font>
      <b/>
      <sz val="16"/>
      <name val="VNI-Times"/>
      <family val="0"/>
    </font>
    <font>
      <b/>
      <u val="single"/>
      <sz val="12"/>
      <name val="VNI-Times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164" fontId="2" fillId="0" borderId="1" xfId="15" applyNumberFormat="1" applyFont="1" applyBorder="1" applyAlignment="1">
      <alignment horizontal="center" vertical="center"/>
    </xf>
    <xf numFmtId="164" fontId="2" fillId="0" borderId="2" xfId="15" applyNumberFormat="1" applyFont="1" applyBorder="1" applyAlignment="1">
      <alignment horizontal="center" vertical="center"/>
    </xf>
    <xf numFmtId="49" fontId="2" fillId="0" borderId="2" xfId="15" applyNumberFormat="1" applyFont="1" applyBorder="1" applyAlignment="1">
      <alignment horizontal="center" vertical="center"/>
    </xf>
    <xf numFmtId="49" fontId="2" fillId="0" borderId="3" xfId="15" applyNumberFormat="1" applyFont="1" applyBorder="1" applyAlignment="1">
      <alignment horizontal="center" vertical="center"/>
    </xf>
    <xf numFmtId="164" fontId="2" fillId="0" borderId="4" xfId="15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64" fontId="2" fillId="0" borderId="0" xfId="15" applyNumberFormat="1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1" fillId="0" borderId="0" xfId="15" applyNumberFormat="1" applyFont="1" applyAlignment="1">
      <alignment vertical="center"/>
    </xf>
    <xf numFmtId="164" fontId="2" fillId="0" borderId="7" xfId="15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1" xfId="15" applyNumberFormat="1" applyFont="1" applyBorder="1" applyAlignment="1">
      <alignment horizontal="center" vertical="center"/>
    </xf>
    <xf numFmtId="164" fontId="2" fillId="0" borderId="1" xfId="15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 quotePrefix="1">
      <alignment horizontal="right" vertical="center"/>
    </xf>
    <xf numFmtId="0" fontId="1" fillId="0" borderId="8" xfId="0" applyFont="1" applyBorder="1" applyAlignment="1">
      <alignment vertical="center"/>
    </xf>
    <xf numFmtId="49" fontId="1" fillId="0" borderId="1" xfId="15" applyNumberFormat="1" applyFont="1" applyBorder="1" applyAlignment="1">
      <alignment horizontal="center" vertical="center"/>
    </xf>
    <xf numFmtId="164" fontId="1" fillId="0" borderId="1" xfId="15" applyNumberFormat="1" applyFont="1" applyBorder="1" applyAlignment="1">
      <alignment horizontal="center" vertical="center"/>
    </xf>
    <xf numFmtId="164" fontId="1" fillId="0" borderId="1" xfId="15" applyNumberFormat="1" applyFont="1" applyBorder="1" applyAlignment="1" quotePrefix="1">
      <alignment horizontal="centerContinuous" vertical="center"/>
    </xf>
    <xf numFmtId="164" fontId="1" fillId="0" borderId="1" xfId="15" applyNumberFormat="1" applyFont="1" applyBorder="1" applyAlignment="1">
      <alignment vertical="center"/>
    </xf>
    <xf numFmtId="164" fontId="1" fillId="0" borderId="1" xfId="15" applyNumberFormat="1" applyFont="1" applyBorder="1" applyAlignment="1">
      <alignment horizontal="centerContinuous" vertical="center"/>
    </xf>
    <xf numFmtId="164" fontId="2" fillId="0" borderId="1" xfId="15" applyNumberFormat="1" applyFont="1" applyBorder="1" applyAlignment="1" quotePrefix="1">
      <alignment horizontal="centerContinuous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164" fontId="1" fillId="0" borderId="1" xfId="15" applyNumberFormat="1" applyFont="1" applyBorder="1" applyAlignment="1" quotePrefix="1">
      <alignment horizontal="center" vertical="center"/>
    </xf>
    <xf numFmtId="164" fontId="2" fillId="0" borderId="1" xfId="15" applyNumberFormat="1" applyFont="1" applyBorder="1" applyAlignment="1" quotePrefix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8" xfId="0" applyFont="1" applyBorder="1" applyAlignment="1" quotePrefix="1">
      <alignment vertical="center"/>
    </xf>
    <xf numFmtId="0" fontId="2" fillId="0" borderId="9" xfId="0" applyFont="1" applyBorder="1" applyAlignment="1">
      <alignment horizontal="right" vertical="center"/>
    </xf>
    <xf numFmtId="0" fontId="1" fillId="0" borderId="9" xfId="0" applyFont="1" applyBorder="1" applyAlignment="1" quotePrefix="1">
      <alignment horizontal="right" vertical="center"/>
    </xf>
    <xf numFmtId="49" fontId="1" fillId="0" borderId="10" xfId="15" applyNumberFormat="1" applyFont="1" applyBorder="1" applyAlignment="1">
      <alignment horizontal="center" vertical="center"/>
    </xf>
    <xf numFmtId="164" fontId="1" fillId="0" borderId="10" xfId="15" applyNumberFormat="1" applyFont="1" applyBorder="1" applyAlignment="1">
      <alignment vertical="center"/>
    </xf>
    <xf numFmtId="164" fontId="1" fillId="0" borderId="10" xfId="15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7" fillId="0" borderId="8" xfId="0" applyFont="1" applyBorder="1" applyAlignment="1">
      <alignment vertical="center"/>
    </xf>
    <xf numFmtId="164" fontId="7" fillId="0" borderId="1" xfId="15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1" fillId="0" borderId="11" xfId="15" applyNumberFormat="1" applyFont="1" applyBorder="1" applyAlignment="1">
      <alignment horizontal="center" vertical="center"/>
    </xf>
    <xf numFmtId="164" fontId="1" fillId="0" borderId="11" xfId="15" applyNumberFormat="1" applyFont="1" applyBorder="1" applyAlignment="1">
      <alignment vertical="center"/>
    </xf>
    <xf numFmtId="164" fontId="1" fillId="0" borderId="11" xfId="15" applyNumberFormat="1" applyFont="1" applyBorder="1" applyAlignment="1">
      <alignment horizontal="center" vertical="center"/>
    </xf>
    <xf numFmtId="164" fontId="4" fillId="0" borderId="2" xfId="15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right" vertical="center"/>
    </xf>
    <xf numFmtId="49" fontId="2" fillId="0" borderId="13" xfId="15" applyNumberFormat="1" applyFont="1" applyBorder="1" applyAlignment="1">
      <alignment horizontal="center" vertical="center"/>
    </xf>
    <xf numFmtId="164" fontId="2" fillId="0" borderId="13" xfId="15" applyNumberFormat="1" applyFont="1" applyBorder="1" applyAlignment="1">
      <alignment vertical="center"/>
    </xf>
    <xf numFmtId="0" fontId="2" fillId="0" borderId="13" xfId="15" applyNumberFormat="1" applyFont="1" applyBorder="1" applyAlignment="1">
      <alignment horizontal="center" vertical="center"/>
    </xf>
    <xf numFmtId="0" fontId="2" fillId="0" borderId="1" xfId="15" applyNumberFormat="1" applyFont="1" applyBorder="1" applyAlignment="1">
      <alignment horizontal="center" vertical="center"/>
    </xf>
    <xf numFmtId="0" fontId="1" fillId="0" borderId="1" xfId="15" applyNumberFormat="1" applyFont="1" applyBorder="1" applyAlignment="1">
      <alignment horizontal="center" vertical="center"/>
    </xf>
    <xf numFmtId="0" fontId="1" fillId="0" borderId="1" xfId="15" applyNumberFormat="1" applyFont="1" applyBorder="1" applyAlignment="1" quotePrefix="1">
      <alignment horizontal="center" vertical="center"/>
    </xf>
    <xf numFmtId="49" fontId="2" fillId="0" borderId="10" xfId="15" applyNumberFormat="1" applyFont="1" applyBorder="1" applyAlignment="1">
      <alignment horizontal="center" vertical="center"/>
    </xf>
    <xf numFmtId="164" fontId="2" fillId="0" borderId="10" xfId="15" applyNumberFormat="1" applyFont="1" applyBorder="1" applyAlignment="1">
      <alignment vertical="center"/>
    </xf>
    <xf numFmtId="0" fontId="2" fillId="0" borderId="10" xfId="15" applyNumberFormat="1" applyFont="1" applyBorder="1" applyAlignment="1">
      <alignment horizontal="center" vertical="center"/>
    </xf>
    <xf numFmtId="0" fontId="2" fillId="0" borderId="1" xfId="15" applyNumberFormat="1" applyFont="1" applyBorder="1" applyAlignment="1" quotePrefix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/>
    </xf>
    <xf numFmtId="0" fontId="2" fillId="0" borderId="4" xfId="15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1" fillId="0" borderId="2" xfId="15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3" fontId="1" fillId="0" borderId="2" xfId="15" applyNumberFormat="1" applyFont="1" applyBorder="1" applyAlignment="1">
      <alignment horizontal="right" vertical="center"/>
    </xf>
    <xf numFmtId="164" fontId="1" fillId="0" borderId="2" xfId="15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3" fontId="1" fillId="0" borderId="0" xfId="21" applyNumberFormat="1" applyFont="1" applyBorder="1" applyAlignment="1" quotePrefix="1">
      <alignment horizontal="left" vertical="center"/>
    </xf>
    <xf numFmtId="0" fontId="0" fillId="0" borderId="0" xfId="0" applyAlignment="1">
      <alignment vertical="center"/>
    </xf>
    <xf numFmtId="164" fontId="1" fillId="0" borderId="0" xfId="15" applyNumberFormat="1" applyFont="1" applyAlignment="1">
      <alignment horizontal="center" vertical="center"/>
    </xf>
    <xf numFmtId="164" fontId="2" fillId="0" borderId="0" xfId="15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64" fontId="1" fillId="0" borderId="0" xfId="15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8" xfId="0" applyFont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18" fillId="0" borderId="0" xfId="15" applyNumberFormat="1" applyFont="1" applyBorder="1" applyAlignment="1">
      <alignment vertical="center"/>
    </xf>
    <xf numFmtId="10" fontId="2" fillId="0" borderId="0" xfId="21" applyNumberFormat="1" applyFont="1" applyBorder="1" applyAlignment="1">
      <alignment vertical="center"/>
    </xf>
    <xf numFmtId="10" fontId="1" fillId="0" borderId="0" xfId="21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9" fontId="1" fillId="0" borderId="0" xfId="21" applyFont="1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0" fillId="0" borderId="0" xfId="15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64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164" fontId="3" fillId="0" borderId="0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49" fontId="16" fillId="0" borderId="2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13" xfId="15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64" fontId="4" fillId="0" borderId="1" xfId="15" applyNumberFormat="1" applyFont="1" applyBorder="1" applyAlignment="1">
      <alignment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24" xfId="0" applyFont="1" applyBorder="1" applyAlignment="1">
      <alignment vertical="center"/>
    </xf>
    <xf numFmtId="164" fontId="5" fillId="0" borderId="1" xfId="15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64" fontId="23" fillId="0" borderId="1" xfId="15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64" fontId="4" fillId="0" borderId="25" xfId="15" applyNumberFormat="1" applyFont="1" applyBorder="1" applyAlignment="1">
      <alignment vertical="center"/>
    </xf>
    <xf numFmtId="0" fontId="4" fillId="0" borderId="19" xfId="0" applyFont="1" applyBorder="1" applyAlignment="1" quotePrefix="1">
      <alignment horizontal="center" vertical="center"/>
    </xf>
    <xf numFmtId="49" fontId="4" fillId="0" borderId="26" xfId="15" applyNumberFormat="1" applyFont="1" applyBorder="1" applyAlignment="1" quotePrefix="1">
      <alignment horizontal="center" vertical="center"/>
    </xf>
    <xf numFmtId="49" fontId="4" fillId="0" borderId="8" xfId="15" applyNumberFormat="1" applyFont="1" applyBorder="1" applyAlignment="1">
      <alignment horizontal="center" vertical="center"/>
    </xf>
    <xf numFmtId="49" fontId="5" fillId="0" borderId="8" xfId="15" applyNumberFormat="1" applyFont="1" applyBorder="1" applyAlignment="1">
      <alignment horizontal="center" vertical="center"/>
    </xf>
    <xf numFmtId="49" fontId="23" fillId="0" borderId="8" xfId="15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7" xfId="15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164" fontId="1" fillId="0" borderId="6" xfId="15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vertical="center"/>
    </xf>
    <xf numFmtId="164" fontId="5" fillId="0" borderId="11" xfId="15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64" fontId="4" fillId="0" borderId="11" xfId="15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64" fontId="4" fillId="0" borderId="4" xfId="15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0" xfId="15" applyNumberFormat="1" applyFont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16" fillId="0" borderId="31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5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2" fillId="0" borderId="0" xfId="15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64" fontId="4" fillId="0" borderId="33" xfId="15" applyNumberFormat="1" applyFont="1" applyBorder="1" applyAlignment="1">
      <alignment horizontal="center" vertical="center"/>
    </xf>
    <xf numFmtId="164" fontId="4" fillId="0" borderId="34" xfId="15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25" fillId="0" borderId="36" xfId="15" applyNumberFormat="1" applyFont="1" applyBorder="1" applyAlignment="1">
      <alignment horizontal="right"/>
    </xf>
    <xf numFmtId="0" fontId="25" fillId="0" borderId="2" xfId="0" applyFont="1" applyBorder="1" applyAlignment="1">
      <alignment horizontal="center" vertical="center"/>
    </xf>
    <xf numFmtId="164" fontId="25" fillId="0" borderId="2" xfId="15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164" fontId="25" fillId="0" borderId="0" xfId="15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64" fontId="25" fillId="0" borderId="2" xfId="15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164" fontId="25" fillId="0" borderId="7" xfId="15" applyNumberFormat="1" applyFont="1" applyBorder="1" applyAlignment="1">
      <alignment vertical="center"/>
    </xf>
    <xf numFmtId="164" fontId="25" fillId="0" borderId="11" xfId="15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164" fontId="25" fillId="0" borderId="4" xfId="15" applyNumberFormat="1" applyFont="1" applyBorder="1" applyAlignment="1">
      <alignment vertical="center"/>
    </xf>
    <xf numFmtId="0" fontId="25" fillId="0" borderId="0" xfId="0" applyFont="1" applyAlignment="1" quotePrefix="1">
      <alignment vertical="center"/>
    </xf>
    <xf numFmtId="164" fontId="25" fillId="0" borderId="0" xfId="15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showGridLines="0" workbookViewId="0" topLeftCell="A1">
      <selection activeCell="B40" sqref="B40"/>
    </sheetView>
  </sheetViews>
  <sheetFormatPr defaultColWidth="9.00390625" defaultRowHeight="16.5" customHeight="1"/>
  <cols>
    <col min="1" max="1" width="5.75390625" style="10" customWidth="1"/>
    <col min="2" max="2" width="49.375" style="10" bestFit="1" customWidth="1"/>
    <col min="3" max="3" width="5.875" style="11" bestFit="1" customWidth="1"/>
    <col min="4" max="4" width="16.00390625" style="15" bestFit="1" customWidth="1"/>
    <col min="5" max="5" width="17.625" style="15" bestFit="1" customWidth="1"/>
    <col min="6" max="6" width="9.25390625" style="10" bestFit="1" customWidth="1"/>
    <col min="7" max="7" width="15.125" style="10" customWidth="1"/>
    <col min="8" max="16384" width="9.125" style="10" customWidth="1"/>
  </cols>
  <sheetData>
    <row r="1" spans="1:6" ht="20.25">
      <c r="A1" s="96" t="s">
        <v>4</v>
      </c>
      <c r="B1" s="96"/>
      <c r="C1" s="96"/>
      <c r="D1" s="9"/>
      <c r="E1" s="9"/>
      <c r="F1" s="9"/>
    </row>
    <row r="2" spans="1:6" ht="26.25">
      <c r="A2" s="189" t="s">
        <v>5</v>
      </c>
      <c r="B2" s="189"/>
      <c r="C2" s="189"/>
      <c r="D2" s="189"/>
      <c r="E2" s="189"/>
      <c r="F2" s="189"/>
    </row>
    <row r="3" spans="1:6" ht="15.75">
      <c r="A3" s="184" t="s">
        <v>6</v>
      </c>
      <c r="B3" s="184"/>
      <c r="C3" s="184"/>
      <c r="D3" s="184"/>
      <c r="E3" s="184"/>
      <c r="F3" s="184"/>
    </row>
    <row r="4" ht="15.75">
      <c r="F4" s="77" t="s">
        <v>7</v>
      </c>
    </row>
    <row r="5" spans="1:6" s="17" customFormat="1" ht="18.75">
      <c r="A5" s="80" t="s">
        <v>12</v>
      </c>
      <c r="B5" s="81"/>
      <c r="C5" s="78" t="s">
        <v>8</v>
      </c>
      <c r="D5" s="16" t="s">
        <v>9</v>
      </c>
      <c r="E5" s="16" t="s">
        <v>10</v>
      </c>
      <c r="F5" s="79" t="s">
        <v>11</v>
      </c>
    </row>
    <row r="6" spans="1:7" ht="15.75">
      <c r="A6" s="6" t="s">
        <v>182</v>
      </c>
      <c r="B6" s="82" t="s">
        <v>13</v>
      </c>
      <c r="C6" s="18">
        <v>100</v>
      </c>
      <c r="D6" s="19">
        <f>D7+D10+D13+D20+D23</f>
        <v>97306067359</v>
      </c>
      <c r="E6" s="19">
        <f>E7+E13+E20+E23+E10</f>
        <v>45737121576</v>
      </c>
      <c r="F6" s="1"/>
      <c r="G6" s="7"/>
    </row>
    <row r="7" spans="1:7" ht="15.75">
      <c r="A7" s="6" t="s">
        <v>183</v>
      </c>
      <c r="B7" s="82" t="s">
        <v>14</v>
      </c>
      <c r="C7" s="18">
        <v>110</v>
      </c>
      <c r="D7" s="19">
        <f>D8+D9</f>
        <v>21021153280</v>
      </c>
      <c r="E7" s="19">
        <f>E8+E9</f>
        <v>20812234362</v>
      </c>
      <c r="F7" s="1" t="s">
        <v>258</v>
      </c>
      <c r="G7" s="7"/>
    </row>
    <row r="8" spans="1:7" ht="15.75">
      <c r="A8" s="21" t="s">
        <v>184</v>
      </c>
      <c r="B8" s="41" t="s">
        <v>15</v>
      </c>
      <c r="C8" s="23">
        <v>111</v>
      </c>
      <c r="D8" s="24">
        <v>21021153280</v>
      </c>
      <c r="E8" s="24">
        <v>20812234362</v>
      </c>
      <c r="F8" s="25"/>
      <c r="G8" s="15"/>
    </row>
    <row r="9" spans="1:7" ht="15.75">
      <c r="A9" s="21" t="s">
        <v>185</v>
      </c>
      <c r="B9" s="41" t="s">
        <v>16</v>
      </c>
      <c r="C9" s="23">
        <v>112</v>
      </c>
      <c r="D9" s="24">
        <v>0</v>
      </c>
      <c r="E9" s="24">
        <v>0</v>
      </c>
      <c r="F9" s="25"/>
      <c r="G9" s="15"/>
    </row>
    <row r="10" spans="1:7" ht="15.75">
      <c r="A10" s="6" t="s">
        <v>187</v>
      </c>
      <c r="B10" s="82" t="s">
        <v>17</v>
      </c>
      <c r="C10" s="18" t="s">
        <v>226</v>
      </c>
      <c r="D10" s="19">
        <f>SUM(D11:D12)</f>
        <v>58102046400</v>
      </c>
      <c r="E10" s="19">
        <f>SUM(E11:E12)</f>
        <v>8000000000</v>
      </c>
      <c r="F10" s="1"/>
      <c r="G10" s="7"/>
    </row>
    <row r="11" spans="1:7" ht="15.75">
      <c r="A11" s="21" t="s">
        <v>184</v>
      </c>
      <c r="B11" s="41" t="s">
        <v>18</v>
      </c>
      <c r="C11" s="23" t="s">
        <v>157</v>
      </c>
      <c r="D11" s="26">
        <v>58102046400</v>
      </c>
      <c r="E11" s="26">
        <v>8000000000</v>
      </c>
      <c r="F11" s="27" t="s">
        <v>259</v>
      </c>
      <c r="G11" s="15"/>
    </row>
    <row r="12" spans="1:7" ht="15.75">
      <c r="A12" s="21" t="s">
        <v>185</v>
      </c>
      <c r="B12" s="41" t="s">
        <v>19</v>
      </c>
      <c r="C12" s="23" t="s">
        <v>158</v>
      </c>
      <c r="D12" s="26"/>
      <c r="E12" s="26"/>
      <c r="F12" s="1"/>
      <c r="G12" s="15"/>
    </row>
    <row r="13" spans="1:7" ht="15.75">
      <c r="A13" s="6" t="s">
        <v>188</v>
      </c>
      <c r="B13" s="82" t="s">
        <v>20</v>
      </c>
      <c r="C13" s="18" t="s">
        <v>234</v>
      </c>
      <c r="D13" s="1">
        <f>SUM(D14:D18)</f>
        <v>9397850898</v>
      </c>
      <c r="E13" s="1">
        <f>SUM(E14:E18)</f>
        <v>12773298045</v>
      </c>
      <c r="F13" s="28"/>
      <c r="G13" s="7"/>
    </row>
    <row r="14" spans="1:7" ht="15.75">
      <c r="A14" s="21" t="s">
        <v>184</v>
      </c>
      <c r="B14" s="41" t="s">
        <v>21</v>
      </c>
      <c r="C14" s="29">
        <v>131</v>
      </c>
      <c r="D14" s="24">
        <v>8490384584</v>
      </c>
      <c r="E14" s="24">
        <v>6203827393</v>
      </c>
      <c r="F14" s="27" t="s">
        <v>260</v>
      </c>
      <c r="G14" s="15"/>
    </row>
    <row r="15" spans="1:7" ht="15.75">
      <c r="A15" s="21" t="s">
        <v>185</v>
      </c>
      <c r="B15" s="41" t="s">
        <v>22</v>
      </c>
      <c r="C15" s="29" t="s">
        <v>159</v>
      </c>
      <c r="D15" s="24">
        <v>25000000</v>
      </c>
      <c r="E15" s="24">
        <v>205633124</v>
      </c>
      <c r="F15" s="24" t="s">
        <v>261</v>
      </c>
      <c r="G15" s="15"/>
    </row>
    <row r="16" spans="1:7" ht="15.75">
      <c r="A16" s="30" t="s">
        <v>186</v>
      </c>
      <c r="B16" s="22" t="s">
        <v>23</v>
      </c>
      <c r="C16" s="29" t="s">
        <v>227</v>
      </c>
      <c r="D16" s="24">
        <v>0</v>
      </c>
      <c r="E16" s="24">
        <v>0</v>
      </c>
      <c r="F16" s="31"/>
      <c r="G16" s="15"/>
    </row>
    <row r="17" spans="1:7" ht="15.75">
      <c r="A17" s="30" t="s">
        <v>189</v>
      </c>
      <c r="B17" s="41" t="s">
        <v>24</v>
      </c>
      <c r="C17" s="29" t="s">
        <v>160</v>
      </c>
      <c r="D17" s="24"/>
      <c r="E17" s="24"/>
      <c r="F17" s="1"/>
      <c r="G17" s="15"/>
    </row>
    <row r="18" spans="1:7" ht="15.75">
      <c r="A18" s="30" t="s">
        <v>190</v>
      </c>
      <c r="B18" s="41" t="s">
        <v>25</v>
      </c>
      <c r="C18" s="29" t="s">
        <v>262</v>
      </c>
      <c r="D18" s="24">
        <f>879894359+2571955</f>
        <v>882466314</v>
      </c>
      <c r="E18" s="24">
        <v>6363837528</v>
      </c>
      <c r="F18" s="24" t="s">
        <v>263</v>
      </c>
      <c r="G18" s="15"/>
    </row>
    <row r="19" spans="1:7" ht="15.75">
      <c r="A19" s="30" t="s">
        <v>242</v>
      </c>
      <c r="B19" s="41" t="s">
        <v>26</v>
      </c>
      <c r="C19" s="29" t="s">
        <v>228</v>
      </c>
      <c r="D19" s="24"/>
      <c r="E19" s="24"/>
      <c r="F19" s="31"/>
      <c r="G19" s="15"/>
    </row>
    <row r="20" spans="1:7" ht="15.75">
      <c r="A20" s="6" t="s">
        <v>191</v>
      </c>
      <c r="B20" s="82" t="s">
        <v>27</v>
      </c>
      <c r="C20" s="18">
        <v>140</v>
      </c>
      <c r="D20" s="19">
        <f>SUM(D21:D22)</f>
        <v>2101820785</v>
      </c>
      <c r="E20" s="19">
        <f>SUM(E21:E22)</f>
        <v>1285887943</v>
      </c>
      <c r="F20" s="1" t="s">
        <v>264</v>
      </c>
      <c r="G20" s="7"/>
    </row>
    <row r="21" spans="1:7" ht="15.75">
      <c r="A21" s="21" t="s">
        <v>184</v>
      </c>
      <c r="B21" s="41" t="s">
        <v>27</v>
      </c>
      <c r="C21" s="29" t="s">
        <v>161</v>
      </c>
      <c r="D21" s="26">
        <f>1417505946+684314839</f>
        <v>2101820785</v>
      </c>
      <c r="E21" s="26">
        <v>1285887943</v>
      </c>
      <c r="F21" s="31"/>
      <c r="G21" s="15"/>
    </row>
    <row r="22" spans="1:7" ht="15.75">
      <c r="A22" s="21" t="s">
        <v>185</v>
      </c>
      <c r="B22" s="41" t="s">
        <v>28</v>
      </c>
      <c r="C22" s="29" t="s">
        <v>162</v>
      </c>
      <c r="D22" s="26">
        <v>0</v>
      </c>
      <c r="E22" s="26">
        <v>0</v>
      </c>
      <c r="F22" s="32"/>
      <c r="G22" s="15"/>
    </row>
    <row r="23" spans="1:7" ht="15.75">
      <c r="A23" s="6" t="s">
        <v>235</v>
      </c>
      <c r="B23" s="82" t="s">
        <v>29</v>
      </c>
      <c r="C23" s="18" t="s">
        <v>193</v>
      </c>
      <c r="D23" s="19">
        <f>SUM(D24:D27)</f>
        <v>6683195996</v>
      </c>
      <c r="E23" s="19">
        <f>SUM(E24:E27)</f>
        <v>2865701226</v>
      </c>
      <c r="F23" s="1"/>
      <c r="G23" s="7"/>
    </row>
    <row r="24" spans="1:7" ht="15.75">
      <c r="A24" s="21" t="s">
        <v>184</v>
      </c>
      <c r="B24" s="41" t="s">
        <v>30</v>
      </c>
      <c r="C24" s="23" t="s">
        <v>229</v>
      </c>
      <c r="D24" s="26">
        <v>3591543832</v>
      </c>
      <c r="E24" s="26">
        <v>1127413767</v>
      </c>
      <c r="F24" s="24" t="s">
        <v>265</v>
      </c>
      <c r="G24" s="15"/>
    </row>
    <row r="25" spans="1:7" ht="15.75">
      <c r="A25" s="21" t="s">
        <v>185</v>
      </c>
      <c r="B25" s="41" t="s">
        <v>31</v>
      </c>
      <c r="C25" s="23" t="s">
        <v>194</v>
      </c>
      <c r="D25" s="26">
        <v>1150632787</v>
      </c>
      <c r="E25" s="26">
        <v>76280975</v>
      </c>
      <c r="F25" s="31"/>
      <c r="G25" s="15"/>
    </row>
    <row r="26" spans="1:7" ht="15.75">
      <c r="A26" s="21" t="s">
        <v>186</v>
      </c>
      <c r="B26" s="41" t="s">
        <v>32</v>
      </c>
      <c r="C26" s="23" t="s">
        <v>266</v>
      </c>
      <c r="D26" s="26">
        <v>9439506</v>
      </c>
      <c r="E26" s="26">
        <v>9439506</v>
      </c>
      <c r="F26" s="31"/>
      <c r="G26" s="15"/>
    </row>
    <row r="27" spans="1:7" s="12" customFormat="1" ht="15.75">
      <c r="A27" s="30" t="s">
        <v>189</v>
      </c>
      <c r="B27" s="41" t="s">
        <v>29</v>
      </c>
      <c r="C27" s="23" t="s">
        <v>163</v>
      </c>
      <c r="D27" s="26">
        <f>1342031055+589548816</f>
        <v>1931579871</v>
      </c>
      <c r="E27" s="26">
        <v>1652566978</v>
      </c>
      <c r="F27" s="24" t="s">
        <v>267</v>
      </c>
      <c r="G27" s="15"/>
    </row>
    <row r="28" spans="1:7" ht="15.75">
      <c r="A28" s="6" t="s">
        <v>192</v>
      </c>
      <c r="B28" s="83" t="s">
        <v>33</v>
      </c>
      <c r="C28" s="18" t="s">
        <v>195</v>
      </c>
      <c r="D28" s="19">
        <f>D29+D34+D45+D48+D54</f>
        <v>114901268192</v>
      </c>
      <c r="E28" s="19">
        <f>E29+E34+E45+E48+E54</f>
        <v>101367122754</v>
      </c>
      <c r="F28" s="1"/>
      <c r="G28" s="7"/>
    </row>
    <row r="29" spans="1:7" ht="15.75">
      <c r="A29" s="6" t="s">
        <v>181</v>
      </c>
      <c r="B29" s="84" t="s">
        <v>34</v>
      </c>
      <c r="C29" s="18" t="s">
        <v>197</v>
      </c>
      <c r="D29" s="19"/>
      <c r="E29" s="19">
        <v>0</v>
      </c>
      <c r="F29" s="1"/>
      <c r="G29" s="15"/>
    </row>
    <row r="30" spans="1:7" ht="15.75">
      <c r="A30" s="21" t="s">
        <v>184</v>
      </c>
      <c r="B30" s="41" t="s">
        <v>35</v>
      </c>
      <c r="C30" s="23" t="s">
        <v>196</v>
      </c>
      <c r="D30" s="19"/>
      <c r="E30" s="19"/>
      <c r="F30" s="31"/>
      <c r="G30" s="15"/>
    </row>
    <row r="31" spans="1:7" ht="15.75">
      <c r="A31" s="21" t="s">
        <v>185</v>
      </c>
      <c r="B31" s="41" t="s">
        <v>36</v>
      </c>
      <c r="C31" s="23" t="s">
        <v>198</v>
      </c>
      <c r="D31" s="19"/>
      <c r="E31" s="19"/>
      <c r="F31" s="1"/>
      <c r="G31" s="15"/>
    </row>
    <row r="32" spans="1:7" ht="15.75">
      <c r="A32" s="30" t="s">
        <v>186</v>
      </c>
      <c r="B32" s="41" t="s">
        <v>37</v>
      </c>
      <c r="C32" s="23" t="s">
        <v>268</v>
      </c>
      <c r="D32" s="19"/>
      <c r="E32" s="19"/>
      <c r="F32" s="1"/>
      <c r="G32" s="15"/>
    </row>
    <row r="33" spans="1:7" ht="15.75">
      <c r="A33" s="30" t="s">
        <v>189</v>
      </c>
      <c r="B33" s="41" t="s">
        <v>38</v>
      </c>
      <c r="C33" s="23" t="s">
        <v>199</v>
      </c>
      <c r="D33" s="19"/>
      <c r="E33" s="19"/>
      <c r="F33" s="1"/>
      <c r="G33" s="15"/>
    </row>
    <row r="34" spans="1:7" ht="15.75">
      <c r="A34" s="6" t="s">
        <v>236</v>
      </c>
      <c r="B34" s="82" t="s">
        <v>39</v>
      </c>
      <c r="C34" s="18" t="s">
        <v>237</v>
      </c>
      <c r="D34" s="19">
        <f>D35+D41+D38+D44</f>
        <v>109323030137</v>
      </c>
      <c r="E34" s="19">
        <f>E35+E41+E38+E44</f>
        <v>95942183094</v>
      </c>
      <c r="F34" s="32"/>
      <c r="G34" s="7"/>
    </row>
    <row r="35" spans="1:7" ht="15.75">
      <c r="A35" s="21" t="s">
        <v>184</v>
      </c>
      <c r="B35" s="41" t="s">
        <v>40</v>
      </c>
      <c r="C35" s="23" t="s">
        <v>238</v>
      </c>
      <c r="D35" s="26">
        <f>SUM(D36:D37)</f>
        <v>66743679592</v>
      </c>
      <c r="E35" s="26">
        <f>SUM(E36:E37)</f>
        <v>57055464660</v>
      </c>
      <c r="F35" s="24" t="s">
        <v>269</v>
      </c>
      <c r="G35" s="15"/>
    </row>
    <row r="36" spans="1:7" ht="15.75">
      <c r="A36" s="30"/>
      <c r="B36" s="34" t="s">
        <v>41</v>
      </c>
      <c r="C36" s="23" t="s">
        <v>316</v>
      </c>
      <c r="D36" s="26">
        <v>120367002054</v>
      </c>
      <c r="E36" s="26">
        <v>101573390763</v>
      </c>
      <c r="F36" s="1"/>
      <c r="G36" s="15"/>
    </row>
    <row r="37" spans="1:7" ht="15.75">
      <c r="A37" s="30"/>
      <c r="B37" s="34" t="s">
        <v>42</v>
      </c>
      <c r="C37" s="23" t="s">
        <v>164</v>
      </c>
      <c r="D37" s="26">
        <v>-53623322462</v>
      </c>
      <c r="E37" s="26">
        <v>-44517926103</v>
      </c>
      <c r="F37" s="1"/>
      <c r="G37" s="15"/>
    </row>
    <row r="38" spans="1:7" ht="15.75">
      <c r="A38" s="21" t="s">
        <v>185</v>
      </c>
      <c r="B38" s="85" t="s">
        <v>43</v>
      </c>
      <c r="C38" s="23" t="s">
        <v>303</v>
      </c>
      <c r="D38" s="26">
        <f>D39-D40</f>
        <v>0</v>
      </c>
      <c r="E38" s="26">
        <f>E39-E40</f>
        <v>0</v>
      </c>
      <c r="F38" s="31"/>
      <c r="G38" s="15"/>
    </row>
    <row r="39" spans="1:7" ht="15.75">
      <c r="A39" s="30"/>
      <c r="B39" s="34" t="s">
        <v>41</v>
      </c>
      <c r="C39" s="23" t="s">
        <v>304</v>
      </c>
      <c r="D39" s="26">
        <v>0</v>
      </c>
      <c r="E39" s="26">
        <v>0</v>
      </c>
      <c r="F39" s="24"/>
      <c r="G39" s="15"/>
    </row>
    <row r="40" spans="1:7" ht="15.75">
      <c r="A40" s="30"/>
      <c r="B40" s="34" t="s">
        <v>42</v>
      </c>
      <c r="C40" s="23" t="s">
        <v>305</v>
      </c>
      <c r="D40" s="26">
        <v>0</v>
      </c>
      <c r="E40" s="26">
        <v>0</v>
      </c>
      <c r="F40" s="24"/>
      <c r="G40" s="15"/>
    </row>
    <row r="41" spans="1:7" ht="15.75">
      <c r="A41" s="36" t="s">
        <v>186</v>
      </c>
      <c r="B41" s="86" t="s">
        <v>44</v>
      </c>
      <c r="C41" s="37" t="s">
        <v>166</v>
      </c>
      <c r="D41" s="38">
        <f>SUM(D42:D43)</f>
        <v>2738280403</v>
      </c>
      <c r="E41" s="38">
        <f>SUM(E42:E43)</f>
        <v>2783962411</v>
      </c>
      <c r="F41" s="39" t="s">
        <v>270</v>
      </c>
      <c r="G41" s="15"/>
    </row>
    <row r="42" spans="1:7" ht="15.75">
      <c r="A42" s="30"/>
      <c r="B42" s="34" t="s">
        <v>41</v>
      </c>
      <c r="C42" s="23" t="s">
        <v>165</v>
      </c>
      <c r="D42" s="26">
        <v>2891568000</v>
      </c>
      <c r="E42" s="26">
        <v>2891568000</v>
      </c>
      <c r="F42" s="24"/>
      <c r="G42" s="15"/>
    </row>
    <row r="43" spans="1:7" ht="15.75">
      <c r="A43" s="30"/>
      <c r="B43" s="34" t="s">
        <v>42</v>
      </c>
      <c r="C43" s="23" t="s">
        <v>167</v>
      </c>
      <c r="D43" s="26">
        <v>-153287597</v>
      </c>
      <c r="E43" s="26">
        <v>-107605589</v>
      </c>
      <c r="F43" s="24"/>
      <c r="G43" s="15"/>
    </row>
    <row r="44" spans="1:7" ht="15.75">
      <c r="A44" s="30" t="s">
        <v>189</v>
      </c>
      <c r="B44" s="41" t="s">
        <v>45</v>
      </c>
      <c r="C44" s="23" t="s">
        <v>200</v>
      </c>
      <c r="D44" s="26">
        <v>39841070142</v>
      </c>
      <c r="E44" s="26">
        <v>36102756023</v>
      </c>
      <c r="F44" s="24" t="s">
        <v>271</v>
      </c>
      <c r="G44" s="15"/>
    </row>
    <row r="45" spans="1:7" ht="15.75">
      <c r="A45" s="6" t="s">
        <v>239</v>
      </c>
      <c r="B45" s="82" t="s">
        <v>46</v>
      </c>
      <c r="C45" s="18" t="s">
        <v>201</v>
      </c>
      <c r="D45" s="26">
        <f>D46-D47</f>
        <v>0</v>
      </c>
      <c r="E45" s="26">
        <f>E46-E47</f>
        <v>0</v>
      </c>
      <c r="F45" s="32"/>
      <c r="G45" s="15"/>
    </row>
    <row r="46" spans="1:7" ht="15.75">
      <c r="A46" s="20"/>
      <c r="B46" s="34" t="s">
        <v>41</v>
      </c>
      <c r="C46" s="23" t="s">
        <v>241</v>
      </c>
      <c r="D46" s="26">
        <v>0</v>
      </c>
      <c r="E46" s="26">
        <v>0</v>
      </c>
      <c r="F46" s="24"/>
      <c r="G46" s="15"/>
    </row>
    <row r="47" spans="1:7" ht="15.75">
      <c r="A47" s="20"/>
      <c r="B47" s="34" t="s">
        <v>42</v>
      </c>
      <c r="C47" s="23" t="s">
        <v>168</v>
      </c>
      <c r="D47" s="26">
        <v>0</v>
      </c>
      <c r="E47" s="26">
        <v>0</v>
      </c>
      <c r="F47" s="24"/>
      <c r="G47" s="15"/>
    </row>
    <row r="48" spans="1:7" ht="15.75">
      <c r="A48" s="33" t="s">
        <v>240</v>
      </c>
      <c r="B48" s="82" t="s">
        <v>47</v>
      </c>
      <c r="C48" s="18" t="s">
        <v>202</v>
      </c>
      <c r="D48" s="19">
        <f>SUM(D49:D51)</f>
        <v>4994800000</v>
      </c>
      <c r="E48" s="19">
        <f>SUM(E49:E51)</f>
        <v>4994800000</v>
      </c>
      <c r="F48" s="40"/>
      <c r="G48" s="15"/>
    </row>
    <row r="49" spans="1:7" ht="15.75">
      <c r="A49" s="21" t="s">
        <v>184</v>
      </c>
      <c r="B49" s="41" t="s">
        <v>48</v>
      </c>
      <c r="C49" s="23" t="s">
        <v>169</v>
      </c>
      <c r="D49" s="26"/>
      <c r="E49" s="26"/>
      <c r="F49" s="24"/>
      <c r="G49" s="15"/>
    </row>
    <row r="50" spans="1:7" ht="15.75">
      <c r="A50" s="21" t="s">
        <v>185</v>
      </c>
      <c r="B50" s="41" t="s">
        <v>49</v>
      </c>
      <c r="C50" s="23" t="s">
        <v>170</v>
      </c>
      <c r="D50" s="26">
        <v>4944800000</v>
      </c>
      <c r="E50" s="26">
        <v>4944800000</v>
      </c>
      <c r="F50" s="24" t="s">
        <v>272</v>
      </c>
      <c r="G50" s="15"/>
    </row>
    <row r="51" spans="1:7" ht="15.75">
      <c r="A51" s="30" t="s">
        <v>186</v>
      </c>
      <c r="B51" s="41" t="s">
        <v>50</v>
      </c>
      <c r="C51" s="23" t="s">
        <v>171</v>
      </c>
      <c r="D51" s="26">
        <f>SUM(D52)</f>
        <v>50000000</v>
      </c>
      <c r="E51" s="26">
        <f>SUM(E52)</f>
        <v>50000000</v>
      </c>
      <c r="F51" s="24" t="s">
        <v>273</v>
      </c>
      <c r="G51" s="15"/>
    </row>
    <row r="52" spans="1:7" ht="15.75">
      <c r="A52" s="30"/>
      <c r="B52" s="87" t="s">
        <v>51</v>
      </c>
      <c r="C52" s="23"/>
      <c r="D52" s="42">
        <v>50000000</v>
      </c>
      <c r="E52" s="42">
        <v>50000000</v>
      </c>
      <c r="F52" s="24"/>
      <c r="G52" s="15"/>
    </row>
    <row r="53" spans="1:7" ht="15.75">
      <c r="A53" s="30" t="s">
        <v>189</v>
      </c>
      <c r="B53" s="41" t="s">
        <v>52</v>
      </c>
      <c r="C53" s="23" t="s">
        <v>172</v>
      </c>
      <c r="D53" s="26"/>
      <c r="E53" s="26"/>
      <c r="F53" s="24"/>
      <c r="G53" s="15"/>
    </row>
    <row r="54" spans="1:7" ht="15.75">
      <c r="A54" s="6" t="s">
        <v>173</v>
      </c>
      <c r="B54" s="82" t="s">
        <v>53</v>
      </c>
      <c r="C54" s="18" t="s">
        <v>174</v>
      </c>
      <c r="D54" s="19">
        <f>SUM(D55:D57)</f>
        <v>583438055</v>
      </c>
      <c r="E54" s="19">
        <f>SUM(E55:E57)</f>
        <v>430139660</v>
      </c>
      <c r="F54" s="24"/>
      <c r="G54" s="7"/>
    </row>
    <row r="55" spans="1:7" ht="15.75">
      <c r="A55" s="21" t="s">
        <v>184</v>
      </c>
      <c r="B55" s="41" t="s">
        <v>54</v>
      </c>
      <c r="C55" s="23" t="s">
        <v>175</v>
      </c>
      <c r="D55" s="26">
        <v>202200000</v>
      </c>
      <c r="E55" s="26">
        <v>0</v>
      </c>
      <c r="F55" s="31"/>
      <c r="G55" s="15"/>
    </row>
    <row r="56" spans="1:7" ht="15.75">
      <c r="A56" s="21" t="s">
        <v>185</v>
      </c>
      <c r="B56" s="41" t="s">
        <v>55</v>
      </c>
      <c r="C56" s="23" t="s">
        <v>176</v>
      </c>
      <c r="D56" s="26">
        <v>185132915</v>
      </c>
      <c r="E56" s="26">
        <v>349789660</v>
      </c>
      <c r="F56" s="24" t="s">
        <v>274</v>
      </c>
      <c r="G56" s="15"/>
    </row>
    <row r="57" spans="1:7" ht="15.75">
      <c r="A57" s="43" t="s">
        <v>186</v>
      </c>
      <c r="B57" s="88" t="s">
        <v>56</v>
      </c>
      <c r="C57" s="44" t="s">
        <v>177</v>
      </c>
      <c r="D57" s="45">
        <v>196105140</v>
      </c>
      <c r="E57" s="45">
        <v>80350000</v>
      </c>
      <c r="F57" s="46" t="s">
        <v>275</v>
      </c>
      <c r="G57" s="15"/>
    </row>
    <row r="58" spans="1:7" s="48" customFormat="1" ht="18.75">
      <c r="A58" s="89"/>
      <c r="B58" s="90" t="s">
        <v>57</v>
      </c>
      <c r="C58" s="3" t="s">
        <v>178</v>
      </c>
      <c r="D58" s="2">
        <f>D6+D28</f>
        <v>212207335551</v>
      </c>
      <c r="E58" s="2">
        <f>E6+E28</f>
        <v>147104244330</v>
      </c>
      <c r="F58" s="47"/>
      <c r="G58" s="7"/>
    </row>
    <row r="59" spans="1:7" s="48" customFormat="1" ht="18.75">
      <c r="A59" s="90" t="s">
        <v>58</v>
      </c>
      <c r="B59" s="91"/>
      <c r="C59" s="78" t="s">
        <v>8</v>
      </c>
      <c r="D59" s="16" t="s">
        <v>9</v>
      </c>
      <c r="E59" s="16" t="s">
        <v>10</v>
      </c>
      <c r="F59" s="79" t="s">
        <v>11</v>
      </c>
      <c r="G59" s="15"/>
    </row>
    <row r="60" spans="1:7" ht="15.75">
      <c r="A60" s="49" t="s">
        <v>182</v>
      </c>
      <c r="B60" s="92" t="s">
        <v>59</v>
      </c>
      <c r="C60" s="50" t="s">
        <v>203</v>
      </c>
      <c r="D60" s="51">
        <f>D61+D71</f>
        <v>31933202421</v>
      </c>
      <c r="E60" s="51">
        <f>E61+E71</f>
        <v>56412763587</v>
      </c>
      <c r="F60" s="52"/>
      <c r="G60" s="7"/>
    </row>
    <row r="61" spans="1:7" ht="15.75">
      <c r="A61" s="6" t="s">
        <v>183</v>
      </c>
      <c r="B61" s="82" t="s">
        <v>60</v>
      </c>
      <c r="C61" s="18" t="s">
        <v>204</v>
      </c>
      <c r="D61" s="19">
        <f>SUM(D62:D70)</f>
        <v>22020797601</v>
      </c>
      <c r="E61" s="19">
        <f>SUM(E62:E70)</f>
        <v>43276823653</v>
      </c>
      <c r="F61" s="53"/>
      <c r="G61" s="7"/>
    </row>
    <row r="62" spans="1:7" ht="15.75">
      <c r="A62" s="21" t="s">
        <v>184</v>
      </c>
      <c r="B62" s="41" t="s">
        <v>61</v>
      </c>
      <c r="C62" s="23" t="s">
        <v>308</v>
      </c>
      <c r="D62" s="26">
        <v>3232000000</v>
      </c>
      <c r="E62" s="26">
        <v>4971317207</v>
      </c>
      <c r="F62" s="54" t="s">
        <v>276</v>
      </c>
      <c r="G62" s="15"/>
    </row>
    <row r="63" spans="1:7" ht="15.75">
      <c r="A63" s="21" t="s">
        <v>185</v>
      </c>
      <c r="B63" s="41" t="s">
        <v>62</v>
      </c>
      <c r="C63" s="23" t="s">
        <v>245</v>
      </c>
      <c r="D63" s="26">
        <v>531031234</v>
      </c>
      <c r="E63" s="26">
        <v>133913798</v>
      </c>
      <c r="F63" s="54" t="s">
        <v>277</v>
      </c>
      <c r="G63" s="15"/>
    </row>
    <row r="64" spans="1:7" ht="15.75">
      <c r="A64" s="21" t="s">
        <v>186</v>
      </c>
      <c r="B64" s="41" t="s">
        <v>63</v>
      </c>
      <c r="C64" s="23" t="s">
        <v>205</v>
      </c>
      <c r="D64" s="26">
        <v>0</v>
      </c>
      <c r="E64" s="26"/>
      <c r="F64" s="55"/>
      <c r="G64" s="15"/>
    </row>
    <row r="65" spans="1:7" ht="15.75">
      <c r="A65" s="30" t="s">
        <v>189</v>
      </c>
      <c r="B65" s="41" t="s">
        <v>64</v>
      </c>
      <c r="C65" s="23" t="s">
        <v>246</v>
      </c>
      <c r="D65" s="26">
        <f>9246637+1188588790+824004751+26796151</f>
        <v>2048636329</v>
      </c>
      <c r="E65" s="26">
        <v>3057571078</v>
      </c>
      <c r="F65" s="54" t="s">
        <v>278</v>
      </c>
      <c r="G65" s="15"/>
    </row>
    <row r="66" spans="1:7" ht="15.75">
      <c r="A66" s="30" t="s">
        <v>190</v>
      </c>
      <c r="B66" s="41" t="s">
        <v>65</v>
      </c>
      <c r="C66" s="23" t="s">
        <v>206</v>
      </c>
      <c r="D66" s="26">
        <v>6217511398</v>
      </c>
      <c r="E66" s="26">
        <v>13379876575</v>
      </c>
      <c r="F66" s="54" t="s">
        <v>279</v>
      </c>
      <c r="G66" s="15"/>
    </row>
    <row r="67" spans="1:7" ht="15.75">
      <c r="A67" s="30" t="s">
        <v>242</v>
      </c>
      <c r="B67" s="22" t="s">
        <v>66</v>
      </c>
      <c r="C67" s="23" t="s">
        <v>207</v>
      </c>
      <c r="D67" s="26">
        <v>661188983</v>
      </c>
      <c r="E67" s="26">
        <v>1249248784</v>
      </c>
      <c r="F67" s="54" t="s">
        <v>280</v>
      </c>
      <c r="G67" s="15"/>
    </row>
    <row r="68" spans="1:7" ht="15.75">
      <c r="A68" s="30" t="s">
        <v>243</v>
      </c>
      <c r="B68" s="22" t="s">
        <v>67</v>
      </c>
      <c r="C68" s="23" t="s">
        <v>208</v>
      </c>
      <c r="D68" s="26">
        <v>0</v>
      </c>
      <c r="E68" s="26">
        <v>0</v>
      </c>
      <c r="F68" s="55"/>
      <c r="G68" s="15"/>
    </row>
    <row r="69" spans="1:7" ht="15.75">
      <c r="A69" s="30" t="s">
        <v>306</v>
      </c>
      <c r="B69" s="41" t="s">
        <v>68</v>
      </c>
      <c r="C69" s="23" t="s">
        <v>209</v>
      </c>
      <c r="D69" s="26"/>
      <c r="E69" s="26"/>
      <c r="F69" s="55"/>
      <c r="G69" s="15"/>
    </row>
    <row r="70" spans="1:7" ht="15.75">
      <c r="A70" s="30" t="s">
        <v>307</v>
      </c>
      <c r="B70" s="85" t="s">
        <v>69</v>
      </c>
      <c r="C70" s="23" t="s">
        <v>309</v>
      </c>
      <c r="D70" s="26">
        <f>4884257702+2571955+4443600000</f>
        <v>9330429657</v>
      </c>
      <c r="E70" s="26">
        <v>20484896211</v>
      </c>
      <c r="F70" s="54" t="s">
        <v>281</v>
      </c>
      <c r="G70" s="15"/>
    </row>
    <row r="71" spans="1:7" ht="15.75">
      <c r="A71" s="6" t="s">
        <v>187</v>
      </c>
      <c r="B71" s="82" t="s">
        <v>70</v>
      </c>
      <c r="C71" s="18" t="s">
        <v>282</v>
      </c>
      <c r="D71" s="19">
        <f>SUM(D72:D76)</f>
        <v>9912404820</v>
      </c>
      <c r="E71" s="19">
        <f>SUM(E72:E76)</f>
        <v>13135939934</v>
      </c>
      <c r="F71" s="53"/>
      <c r="G71" s="7"/>
    </row>
    <row r="72" spans="1:7" ht="15.75">
      <c r="A72" s="21" t="s">
        <v>184</v>
      </c>
      <c r="B72" s="41" t="s">
        <v>71</v>
      </c>
      <c r="C72" s="23" t="s">
        <v>283</v>
      </c>
      <c r="D72" s="26">
        <v>0</v>
      </c>
      <c r="E72" s="26">
        <v>0</v>
      </c>
      <c r="F72" s="53"/>
      <c r="G72" s="15"/>
    </row>
    <row r="73" spans="1:7" ht="15.75">
      <c r="A73" s="21" t="s">
        <v>185</v>
      </c>
      <c r="B73" s="41" t="s">
        <v>72</v>
      </c>
      <c r="C73" s="23" t="s">
        <v>284</v>
      </c>
      <c r="D73" s="26">
        <v>10808800</v>
      </c>
      <c r="E73" s="26">
        <v>10808800</v>
      </c>
      <c r="F73" s="54" t="s">
        <v>287</v>
      </c>
      <c r="G73" s="15"/>
    </row>
    <row r="74" spans="1:7" ht="15.75">
      <c r="A74" s="30" t="s">
        <v>186</v>
      </c>
      <c r="B74" s="41" t="s">
        <v>73</v>
      </c>
      <c r="C74" s="23" t="s">
        <v>285</v>
      </c>
      <c r="D74" s="26">
        <v>9695710500</v>
      </c>
      <c r="E74" s="26">
        <v>12927710500</v>
      </c>
      <c r="F74" s="54" t="s">
        <v>288</v>
      </c>
      <c r="G74" s="15"/>
    </row>
    <row r="75" spans="1:7" ht="15.75">
      <c r="A75" s="30" t="s">
        <v>310</v>
      </c>
      <c r="B75" s="41" t="s">
        <v>74</v>
      </c>
      <c r="C75" s="23" t="s">
        <v>286</v>
      </c>
      <c r="D75" s="26"/>
      <c r="E75" s="26"/>
      <c r="F75" s="55"/>
      <c r="G75" s="15"/>
    </row>
    <row r="76" spans="1:7" ht="15.75">
      <c r="A76" s="30" t="s">
        <v>190</v>
      </c>
      <c r="B76" s="41" t="s">
        <v>75</v>
      </c>
      <c r="C76" s="23" t="s">
        <v>289</v>
      </c>
      <c r="D76" s="26">
        <v>205885520</v>
      </c>
      <c r="E76" s="26">
        <v>197420634</v>
      </c>
      <c r="F76" s="54" t="s">
        <v>290</v>
      </c>
      <c r="G76" s="15"/>
    </row>
    <row r="77" spans="1:7" ht="15.75">
      <c r="A77" s="35" t="s">
        <v>192</v>
      </c>
      <c r="B77" s="93" t="s">
        <v>76</v>
      </c>
      <c r="C77" s="56" t="s">
        <v>210</v>
      </c>
      <c r="D77" s="57">
        <f>SUM(D78,D88)</f>
        <v>180274133130</v>
      </c>
      <c r="E77" s="57">
        <f>SUM(E78,E88)</f>
        <v>90691480743</v>
      </c>
      <c r="F77" s="58"/>
      <c r="G77" s="7"/>
    </row>
    <row r="78" spans="1:7" ht="15.75">
      <c r="A78" s="6" t="s">
        <v>183</v>
      </c>
      <c r="B78" s="82" t="s">
        <v>77</v>
      </c>
      <c r="C78" s="18" t="s">
        <v>211</v>
      </c>
      <c r="D78" s="19">
        <f>SUM(D79:D87)</f>
        <v>176662974536</v>
      </c>
      <c r="E78" s="19">
        <f>SUM(E79:E87)</f>
        <v>87544661336</v>
      </c>
      <c r="F78" s="53"/>
      <c r="G78" s="7"/>
    </row>
    <row r="79" spans="1:7" ht="15.75">
      <c r="A79" s="21" t="s">
        <v>184</v>
      </c>
      <c r="B79" s="41" t="s">
        <v>78</v>
      </c>
      <c r="C79" s="23" t="s">
        <v>212</v>
      </c>
      <c r="D79" s="26">
        <v>63480000000</v>
      </c>
      <c r="E79" s="26">
        <v>42900000000</v>
      </c>
      <c r="F79" s="54" t="s">
        <v>294</v>
      </c>
      <c r="G79" s="15"/>
    </row>
    <row r="80" spans="1:7" ht="15.75">
      <c r="A80" s="21" t="s">
        <v>185</v>
      </c>
      <c r="B80" s="41" t="s">
        <v>79</v>
      </c>
      <c r="C80" s="23" t="s">
        <v>252</v>
      </c>
      <c r="D80" s="26">
        <v>73135477853</v>
      </c>
      <c r="E80" s="26">
        <v>9995198520</v>
      </c>
      <c r="F80" s="54" t="s">
        <v>294</v>
      </c>
      <c r="G80" s="15"/>
    </row>
    <row r="81" spans="1:7" ht="15.75">
      <c r="A81" s="21" t="s">
        <v>186</v>
      </c>
      <c r="B81" s="41" t="s">
        <v>80</v>
      </c>
      <c r="C81" s="23" t="s">
        <v>247</v>
      </c>
      <c r="D81" s="26">
        <v>0</v>
      </c>
      <c r="E81" s="26">
        <v>0</v>
      </c>
      <c r="F81" s="59"/>
      <c r="G81" s="15"/>
    </row>
    <row r="82" spans="1:7" ht="15.75">
      <c r="A82" s="30" t="s">
        <v>189</v>
      </c>
      <c r="B82" s="41" t="s">
        <v>81</v>
      </c>
      <c r="C82" s="23" t="s">
        <v>213</v>
      </c>
      <c r="D82" s="26">
        <v>0</v>
      </c>
      <c r="E82" s="26">
        <v>0</v>
      </c>
      <c r="F82" s="53"/>
      <c r="G82" s="15"/>
    </row>
    <row r="83" spans="1:7" ht="15.75">
      <c r="A83" s="30" t="s">
        <v>190</v>
      </c>
      <c r="B83" s="41" t="s">
        <v>82</v>
      </c>
      <c r="C83" s="23" t="s">
        <v>180</v>
      </c>
      <c r="D83" s="26"/>
      <c r="E83" s="26"/>
      <c r="F83" s="53"/>
      <c r="G83" s="15"/>
    </row>
    <row r="84" spans="1:7" ht="15.75">
      <c r="A84" s="30" t="s">
        <v>242</v>
      </c>
      <c r="B84" s="41" t="s">
        <v>83</v>
      </c>
      <c r="C84" s="23" t="s">
        <v>249</v>
      </c>
      <c r="D84" s="26">
        <v>18232398815</v>
      </c>
      <c r="E84" s="26">
        <v>15725340472</v>
      </c>
      <c r="F84" s="54" t="s">
        <v>294</v>
      </c>
      <c r="G84" s="15"/>
    </row>
    <row r="85" spans="1:7" ht="15.75">
      <c r="A85" s="30" t="s">
        <v>243</v>
      </c>
      <c r="B85" s="41" t="s">
        <v>84</v>
      </c>
      <c r="C85" s="23" t="s">
        <v>253</v>
      </c>
      <c r="D85" s="26">
        <v>4338625501</v>
      </c>
      <c r="E85" s="26">
        <v>3614739387</v>
      </c>
      <c r="F85" s="54" t="s">
        <v>294</v>
      </c>
      <c r="G85" s="15"/>
    </row>
    <row r="86" spans="1:7" ht="15.75">
      <c r="A86" s="30" t="s">
        <v>306</v>
      </c>
      <c r="B86" s="41" t="s">
        <v>85</v>
      </c>
      <c r="C86" s="23" t="s">
        <v>248</v>
      </c>
      <c r="D86" s="26">
        <v>0</v>
      </c>
      <c r="E86" s="26">
        <v>0</v>
      </c>
      <c r="F86" s="60"/>
      <c r="G86" s="15"/>
    </row>
    <row r="87" spans="1:7" ht="15.75">
      <c r="A87" s="30" t="s">
        <v>307</v>
      </c>
      <c r="B87" s="41" t="s">
        <v>86</v>
      </c>
      <c r="C87" s="23" t="s">
        <v>250</v>
      </c>
      <c r="D87" s="26">
        <v>17476472367</v>
      </c>
      <c r="E87" s="26">
        <v>15309382957</v>
      </c>
      <c r="F87" s="54" t="s">
        <v>294</v>
      </c>
      <c r="G87" s="15"/>
    </row>
    <row r="88" spans="1:7" ht="15.75">
      <c r="A88" s="6" t="s">
        <v>187</v>
      </c>
      <c r="B88" s="82" t="s">
        <v>87</v>
      </c>
      <c r="C88" s="18" t="s">
        <v>214</v>
      </c>
      <c r="D88" s="19">
        <f>SUM(D89:D90)</f>
        <v>3611158594</v>
      </c>
      <c r="E88" s="19">
        <f>SUM(E89:E90)</f>
        <v>3146819407</v>
      </c>
      <c r="F88" s="60"/>
      <c r="G88" s="15"/>
    </row>
    <row r="89" spans="1:7" ht="15.75">
      <c r="A89" s="21" t="s">
        <v>184</v>
      </c>
      <c r="B89" s="41" t="s">
        <v>88</v>
      </c>
      <c r="C89" s="23" t="s">
        <v>291</v>
      </c>
      <c r="D89" s="26">
        <v>3611158594</v>
      </c>
      <c r="E89" s="26">
        <v>3146819407</v>
      </c>
      <c r="F89" s="54" t="s">
        <v>295</v>
      </c>
      <c r="G89" s="15"/>
    </row>
    <row r="90" spans="1:7" ht="15.75">
      <c r="A90" s="30" t="s">
        <v>185</v>
      </c>
      <c r="B90" s="41" t="s">
        <v>89</v>
      </c>
      <c r="C90" s="23" t="s">
        <v>292</v>
      </c>
      <c r="D90" s="26">
        <v>0</v>
      </c>
      <c r="E90" s="26">
        <v>0</v>
      </c>
      <c r="F90" s="60"/>
      <c r="G90" s="15"/>
    </row>
    <row r="91" spans="1:7" s="48" customFormat="1" ht="18.75">
      <c r="A91" s="94"/>
      <c r="B91" s="95" t="s">
        <v>90</v>
      </c>
      <c r="C91" s="4" t="s">
        <v>293</v>
      </c>
      <c r="D91" s="5">
        <f>D77+D60</f>
        <v>212207335551</v>
      </c>
      <c r="E91" s="5">
        <f>E77+E60</f>
        <v>147104244330</v>
      </c>
      <c r="F91" s="61"/>
      <c r="G91" s="7"/>
    </row>
    <row r="92" spans="4:6" ht="15.75">
      <c r="D92" s="15">
        <f>D58-D91</f>
        <v>0</v>
      </c>
      <c r="E92" s="15">
        <f>E58-E91</f>
        <v>0</v>
      </c>
      <c r="F92" s="62"/>
    </row>
    <row r="93" spans="1:6" ht="20.25">
      <c r="A93" s="96" t="s">
        <v>91</v>
      </c>
      <c r="B93" s="96"/>
      <c r="C93" s="96"/>
      <c r="D93" s="96"/>
      <c r="E93" s="96"/>
      <c r="F93" s="96"/>
    </row>
    <row r="94" ht="15.75">
      <c r="F94" s="9"/>
    </row>
    <row r="95" spans="1:6" ht="18.75">
      <c r="A95" s="90" t="s">
        <v>92</v>
      </c>
      <c r="B95" s="91"/>
      <c r="C95" s="97"/>
      <c r="D95" s="16" t="s">
        <v>9</v>
      </c>
      <c r="E95" s="16" t="s">
        <v>10</v>
      </c>
      <c r="F95" s="79" t="s">
        <v>11</v>
      </c>
    </row>
    <row r="96" spans="1:6" ht="15.75">
      <c r="A96" s="100" t="s">
        <v>93</v>
      </c>
      <c r="B96" s="100"/>
      <c r="C96" s="101"/>
      <c r="D96" s="63">
        <v>0</v>
      </c>
      <c r="E96" s="63">
        <v>0</v>
      </c>
      <c r="F96" s="64"/>
    </row>
    <row r="97" spans="1:6" ht="15.75">
      <c r="A97" s="100" t="s">
        <v>94</v>
      </c>
      <c r="B97" s="100"/>
      <c r="C97" s="101"/>
      <c r="D97" s="65">
        <v>323054.91</v>
      </c>
      <c r="E97" s="65">
        <v>595757.7</v>
      </c>
      <c r="F97" s="64"/>
    </row>
    <row r="98" spans="1:6" ht="15.75">
      <c r="A98" s="100" t="s">
        <v>95</v>
      </c>
      <c r="B98" s="100"/>
      <c r="C98" s="101"/>
      <c r="D98" s="66">
        <v>3608767697</v>
      </c>
      <c r="E98" s="66">
        <v>4210924536</v>
      </c>
      <c r="F98" s="64"/>
    </row>
    <row r="99" ht="15.75">
      <c r="F99" s="9"/>
    </row>
    <row r="100" spans="2:6" ht="16.5">
      <c r="B100" s="67"/>
      <c r="D100" s="187" t="s">
        <v>298</v>
      </c>
      <c r="E100" s="187"/>
      <c r="F100" s="69"/>
    </row>
    <row r="101" spans="2:5" ht="45" customHeight="1">
      <c r="B101" s="70" t="s">
        <v>2</v>
      </c>
      <c r="C101" s="70"/>
      <c r="D101" s="185" t="s">
        <v>257</v>
      </c>
      <c r="E101" s="185"/>
    </row>
    <row r="102" spans="2:5" ht="19.5" customHeight="1">
      <c r="B102" s="71"/>
      <c r="C102" s="10"/>
      <c r="D102" s="7"/>
      <c r="E102" s="10"/>
    </row>
    <row r="103" spans="3:6" ht="19.5" customHeight="1">
      <c r="C103" s="72"/>
      <c r="E103" s="185"/>
      <c r="F103" s="185"/>
    </row>
    <row r="104" spans="2:5" ht="19.5" customHeight="1">
      <c r="B104" s="67"/>
      <c r="D104" s="73"/>
      <c r="E104" s="10"/>
    </row>
    <row r="105" spans="1:5" ht="19.5" customHeight="1">
      <c r="A105" s="188" t="s">
        <v>1</v>
      </c>
      <c r="B105" s="188"/>
      <c r="D105" s="186" t="s">
        <v>296</v>
      </c>
      <c r="E105" s="186"/>
    </row>
    <row r="106" spans="2:5" ht="19.5" customHeight="1">
      <c r="B106" s="67"/>
      <c r="D106" s="74"/>
      <c r="E106" s="74"/>
    </row>
    <row r="107" spans="2:5" ht="19.5" customHeight="1">
      <c r="B107" s="67"/>
      <c r="D107" s="74"/>
      <c r="E107" s="74"/>
    </row>
    <row r="108" spans="2:5" ht="19.5" customHeight="1">
      <c r="B108" s="67"/>
      <c r="D108" s="74"/>
      <c r="E108" s="74"/>
    </row>
    <row r="109" spans="2:5" ht="19.5" customHeight="1">
      <c r="B109" s="67"/>
      <c r="D109" s="74"/>
      <c r="E109" s="74"/>
    </row>
    <row r="110" spans="2:5" ht="19.5" customHeight="1">
      <c r="B110" s="67"/>
      <c r="D110" s="74"/>
      <c r="E110" s="74"/>
    </row>
    <row r="111" spans="2:5" ht="19.5" customHeight="1">
      <c r="B111" s="67"/>
      <c r="D111" s="74"/>
      <c r="E111" s="74"/>
    </row>
    <row r="112" spans="2:5" ht="19.5" customHeight="1">
      <c r="B112" s="67"/>
      <c r="D112" s="74"/>
      <c r="E112" s="74"/>
    </row>
    <row r="113" spans="2:5" ht="19.5" customHeight="1">
      <c r="B113" s="67"/>
      <c r="D113" s="74"/>
      <c r="E113" s="74"/>
    </row>
    <row r="114" spans="2:5" ht="19.5" customHeight="1">
      <c r="B114" s="67"/>
      <c r="D114" s="74"/>
      <c r="E114" s="74"/>
    </row>
    <row r="116" ht="13.5" customHeight="1"/>
    <row r="117" spans="1:12" ht="6.75" customHeight="1">
      <c r="A117" s="12"/>
      <c r="B117" s="12"/>
      <c r="C117" s="75"/>
      <c r="D117" s="76"/>
      <c r="E117" s="76"/>
      <c r="F117" s="12"/>
      <c r="G117" s="12"/>
      <c r="H117" s="12"/>
      <c r="I117" s="12"/>
      <c r="J117" s="12"/>
      <c r="K117" s="12"/>
      <c r="L117" s="12"/>
    </row>
  </sheetData>
  <mergeCells count="7">
    <mergeCell ref="A2:F2"/>
    <mergeCell ref="A3:F3"/>
    <mergeCell ref="D101:E101"/>
    <mergeCell ref="D105:E105"/>
    <mergeCell ref="D100:E100"/>
    <mergeCell ref="E103:F103"/>
    <mergeCell ref="A105:B105"/>
  </mergeCells>
  <printOptions/>
  <pageMargins left="0.5" right="0" top="0.75" bottom="0.5" header="0.38" footer="0.47"/>
  <pageSetup horizontalDpi="600" verticalDpi="600" orientation="portrait" paperSize="9" r:id="rId1"/>
  <headerFooter alignWithMargins="0">
    <oddFooter>&amp;R&amp;"VNI-Times,Italic"Page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showGridLines="0" workbookViewId="0" topLeftCell="A1">
      <selection activeCell="E7" sqref="E7"/>
    </sheetView>
  </sheetViews>
  <sheetFormatPr defaultColWidth="9.00390625" defaultRowHeight="16.5" customHeight="1"/>
  <cols>
    <col min="1" max="1" width="5.75390625" style="10" customWidth="1"/>
    <col min="2" max="2" width="57.625" style="10" bestFit="1" customWidth="1"/>
    <col min="3" max="3" width="5.625" style="11" bestFit="1" customWidth="1"/>
    <col min="4" max="4" width="17.375" style="11" bestFit="1" customWidth="1"/>
    <col min="5" max="5" width="17.375" style="112" bestFit="1" customWidth="1"/>
    <col min="6" max="6" width="24.875" style="112" customWidth="1"/>
    <col min="7" max="7" width="23.125" style="113" customWidth="1"/>
    <col min="8" max="8" width="1.00390625" style="10" hidden="1" customWidth="1"/>
    <col min="9" max="9" width="12.625" style="10" hidden="1" customWidth="1"/>
    <col min="10" max="10" width="0.2421875" style="10" customWidth="1"/>
    <col min="11" max="11" width="14.125" style="10" customWidth="1"/>
    <col min="12" max="13" width="11.00390625" style="10" customWidth="1"/>
    <col min="14" max="16384" width="9.125" style="10" customWidth="1"/>
  </cols>
  <sheetData>
    <row r="1" spans="1:8" ht="20.25">
      <c r="A1" s="96" t="s">
        <v>4</v>
      </c>
      <c r="B1" s="96"/>
      <c r="C1" s="96"/>
      <c r="D1" s="96"/>
      <c r="E1" s="9"/>
      <c r="F1" s="9"/>
      <c r="G1" s="9"/>
      <c r="H1" s="69"/>
    </row>
    <row r="2" spans="3:8" ht="15.75">
      <c r="C2" s="10"/>
      <c r="D2" s="10"/>
      <c r="E2" s="10"/>
      <c r="F2" s="10"/>
      <c r="G2" s="10"/>
      <c r="H2" s="69"/>
    </row>
    <row r="3" spans="1:8" ht="26.25">
      <c r="A3" s="192" t="s">
        <v>297</v>
      </c>
      <c r="B3" s="192"/>
      <c r="C3" s="192"/>
      <c r="D3" s="192"/>
      <c r="E3" s="192"/>
      <c r="F3" s="192"/>
      <c r="G3" s="192"/>
      <c r="H3" s="69"/>
    </row>
    <row r="4" spans="1:8" ht="20.25" customHeight="1">
      <c r="A4" s="193" t="s">
        <v>96</v>
      </c>
      <c r="B4" s="193"/>
      <c r="C4" s="193"/>
      <c r="D4" s="193"/>
      <c r="E4" s="193"/>
      <c r="F4" s="193"/>
      <c r="G4" s="193"/>
      <c r="H4" s="69"/>
    </row>
    <row r="5" spans="1:8" s="14" customFormat="1" ht="16.5" thickBot="1">
      <c r="A5" s="13"/>
      <c r="B5" s="13"/>
      <c r="C5" s="13"/>
      <c r="D5" s="13"/>
      <c r="E5" s="102"/>
      <c r="F5" s="102"/>
      <c r="G5" s="122" t="s">
        <v>7</v>
      </c>
      <c r="H5" s="103"/>
    </row>
    <row r="6" spans="1:15" s="17" customFormat="1" ht="19.5" thickTop="1">
      <c r="A6" s="190" t="s">
        <v>100</v>
      </c>
      <c r="B6" s="190" t="s">
        <v>92</v>
      </c>
      <c r="C6" s="201" t="s">
        <v>8</v>
      </c>
      <c r="D6" s="197" t="s">
        <v>99</v>
      </c>
      <c r="E6" s="198"/>
      <c r="F6" s="199" t="s">
        <v>98</v>
      </c>
      <c r="G6" s="200"/>
      <c r="H6" s="126"/>
      <c r="I6" s="8"/>
      <c r="M6" s="8"/>
      <c r="N6" s="104"/>
      <c r="O6" s="104"/>
    </row>
    <row r="7" spans="1:15" s="17" customFormat="1" ht="18.75">
      <c r="A7" s="191"/>
      <c r="B7" s="191"/>
      <c r="C7" s="202"/>
      <c r="D7" s="123" t="s">
        <v>97</v>
      </c>
      <c r="E7" s="124">
        <v>2006</v>
      </c>
      <c r="F7" s="123" t="s">
        <v>97</v>
      </c>
      <c r="G7" s="124">
        <v>2006</v>
      </c>
      <c r="H7" s="127"/>
      <c r="I7" s="104"/>
      <c r="J7" s="104"/>
      <c r="K7" s="104"/>
      <c r="L7" s="104"/>
      <c r="M7" s="104"/>
      <c r="N7" s="104"/>
      <c r="O7" s="104"/>
    </row>
    <row r="8" spans="1:15" ht="18.75">
      <c r="A8" s="80">
        <v>1</v>
      </c>
      <c r="B8" s="147" t="s">
        <v>101</v>
      </c>
      <c r="C8" s="140" t="s">
        <v>225</v>
      </c>
      <c r="D8" s="128">
        <v>37402481732</v>
      </c>
      <c r="E8" s="128">
        <v>36378986270</v>
      </c>
      <c r="F8" s="128">
        <v>135209257473</v>
      </c>
      <c r="G8" s="128">
        <v>128245017246</v>
      </c>
      <c r="H8" s="129"/>
      <c r="I8" s="12"/>
      <c r="J8" s="12"/>
      <c r="K8" s="105"/>
      <c r="L8" s="106"/>
      <c r="M8" s="106"/>
      <c r="N8" s="107"/>
      <c r="O8" s="12"/>
    </row>
    <row r="9" spans="1:15" ht="18.75">
      <c r="A9" s="130">
        <v>2</v>
      </c>
      <c r="B9" s="148" t="s">
        <v>102</v>
      </c>
      <c r="C9" s="141" t="s">
        <v>311</v>
      </c>
      <c r="D9" s="131">
        <v>19850837</v>
      </c>
      <c r="E9" s="131">
        <v>0</v>
      </c>
      <c r="F9" s="131">
        <v>19850837</v>
      </c>
      <c r="G9" s="131">
        <v>0</v>
      </c>
      <c r="H9" s="132"/>
      <c r="I9" s="12"/>
      <c r="J9" s="12"/>
      <c r="K9" s="105"/>
      <c r="L9" s="106"/>
      <c r="M9" s="107"/>
      <c r="N9" s="107"/>
      <c r="O9" s="12"/>
    </row>
    <row r="10" spans="1:15" ht="18.75">
      <c r="A10" s="133">
        <v>3</v>
      </c>
      <c r="B10" s="149" t="s">
        <v>103</v>
      </c>
      <c r="C10" s="141" t="s">
        <v>216</v>
      </c>
      <c r="D10" s="134">
        <f>D8-D9</f>
        <v>37382630895</v>
      </c>
      <c r="E10" s="134">
        <f>E8</f>
        <v>36378986270</v>
      </c>
      <c r="F10" s="134">
        <f>F8-F9</f>
        <v>135189406636</v>
      </c>
      <c r="G10" s="134">
        <f>G8</f>
        <v>128245017246</v>
      </c>
      <c r="H10" s="132"/>
      <c r="I10" s="12"/>
      <c r="J10" s="12"/>
      <c r="K10" s="105"/>
      <c r="L10" s="106"/>
      <c r="M10" s="107"/>
      <c r="N10" s="107"/>
      <c r="O10" s="12"/>
    </row>
    <row r="11" spans="1:15" ht="17.25">
      <c r="A11" s="133">
        <v>4</v>
      </c>
      <c r="B11" s="149" t="s">
        <v>104</v>
      </c>
      <c r="C11" s="142" t="s">
        <v>217</v>
      </c>
      <c r="D11" s="134">
        <v>29360082141</v>
      </c>
      <c r="E11" s="134">
        <v>27623605878</v>
      </c>
      <c r="F11" s="134">
        <v>100709942961</v>
      </c>
      <c r="G11" s="134">
        <v>97585672398</v>
      </c>
      <c r="H11" s="135"/>
      <c r="I11" s="12"/>
      <c r="J11" s="12"/>
      <c r="K11" s="105"/>
      <c r="L11" s="106"/>
      <c r="M11" s="107"/>
      <c r="N11" s="107"/>
      <c r="O11" s="12"/>
    </row>
    <row r="12" spans="1:15" ht="18.75">
      <c r="A12" s="130">
        <v>5</v>
      </c>
      <c r="B12" s="148" t="s">
        <v>105</v>
      </c>
      <c r="C12" s="141" t="s">
        <v>218</v>
      </c>
      <c r="D12" s="131">
        <f>D10-D11</f>
        <v>8022548754</v>
      </c>
      <c r="E12" s="131">
        <f>E10-E11</f>
        <v>8755380392</v>
      </c>
      <c r="F12" s="131">
        <f>F10-F11</f>
        <v>34479463675</v>
      </c>
      <c r="G12" s="131">
        <f>G10-G11</f>
        <v>30659344848</v>
      </c>
      <c r="H12" s="133"/>
      <c r="I12" s="12"/>
      <c r="J12" s="12"/>
      <c r="K12" s="105"/>
      <c r="L12" s="106"/>
      <c r="M12" s="106"/>
      <c r="N12" s="107"/>
      <c r="O12" s="12"/>
    </row>
    <row r="13" spans="1:15" ht="17.25">
      <c r="A13" s="133">
        <v>6</v>
      </c>
      <c r="B13" s="149" t="s">
        <v>106</v>
      </c>
      <c r="C13" s="142" t="s">
        <v>219</v>
      </c>
      <c r="D13" s="134">
        <v>1113662530</v>
      </c>
      <c r="E13" s="134">
        <v>212320073</v>
      </c>
      <c r="F13" s="134">
        <v>3487724704</v>
      </c>
      <c r="G13" s="134">
        <v>2344492258</v>
      </c>
      <c r="H13" s="135"/>
      <c r="I13" s="12"/>
      <c r="J13" s="12"/>
      <c r="K13" s="105"/>
      <c r="L13" s="106"/>
      <c r="M13" s="107"/>
      <c r="N13" s="107"/>
      <c r="O13" s="12"/>
    </row>
    <row r="14" spans="1:15" ht="17.25">
      <c r="A14" s="133">
        <v>7</v>
      </c>
      <c r="B14" s="149" t="s">
        <v>107</v>
      </c>
      <c r="C14" s="142" t="s">
        <v>230</v>
      </c>
      <c r="D14" s="134">
        <v>-129826247</v>
      </c>
      <c r="E14" s="134">
        <v>342806156</v>
      </c>
      <c r="F14" s="134">
        <v>1350750211</v>
      </c>
      <c r="G14" s="134">
        <v>672543904</v>
      </c>
      <c r="H14" s="135"/>
      <c r="I14" s="12"/>
      <c r="J14" s="12"/>
      <c r="K14" s="105"/>
      <c r="L14" s="106"/>
      <c r="M14" s="107"/>
      <c r="N14" s="107"/>
      <c r="O14" s="12"/>
    </row>
    <row r="15" spans="1:15" ht="17.25">
      <c r="A15" s="133"/>
      <c r="B15" s="149" t="s">
        <v>108</v>
      </c>
      <c r="C15" s="143" t="s">
        <v>231</v>
      </c>
      <c r="D15" s="136">
        <v>-184312279</v>
      </c>
      <c r="E15" s="136">
        <v>323085748</v>
      </c>
      <c r="F15" s="136">
        <v>1192319331</v>
      </c>
      <c r="G15" s="136">
        <v>633437333</v>
      </c>
      <c r="H15" s="133"/>
      <c r="I15" s="12"/>
      <c r="J15" s="12"/>
      <c r="K15" s="105"/>
      <c r="L15" s="106"/>
      <c r="M15" s="107"/>
      <c r="N15" s="107"/>
      <c r="O15" s="12"/>
    </row>
    <row r="16" spans="1:15" ht="17.25">
      <c r="A16" s="133">
        <v>8</v>
      </c>
      <c r="B16" s="149" t="s">
        <v>109</v>
      </c>
      <c r="C16" s="142" t="s">
        <v>232</v>
      </c>
      <c r="D16" s="134">
        <v>0</v>
      </c>
      <c r="E16" s="134">
        <v>0</v>
      </c>
      <c r="F16" s="134">
        <v>0</v>
      </c>
      <c r="G16" s="134">
        <v>0</v>
      </c>
      <c r="H16" s="133"/>
      <c r="I16" s="108"/>
      <c r="J16" s="108"/>
      <c r="K16" s="105"/>
      <c r="L16" s="106"/>
      <c r="M16" s="107"/>
      <c r="N16" s="107"/>
      <c r="O16" s="12"/>
    </row>
    <row r="17" spans="1:15" ht="17.25">
      <c r="A17" s="133">
        <v>9</v>
      </c>
      <c r="B17" s="149" t="s">
        <v>110</v>
      </c>
      <c r="C17" s="144" t="s">
        <v>233</v>
      </c>
      <c r="D17" s="134">
        <v>3336716311</v>
      </c>
      <c r="E17" s="134">
        <v>3273345743</v>
      </c>
      <c r="F17" s="134">
        <v>12636712900</v>
      </c>
      <c r="G17" s="134">
        <v>11025770651</v>
      </c>
      <c r="H17" s="133"/>
      <c r="I17" s="12"/>
      <c r="J17" s="12"/>
      <c r="K17" s="105"/>
      <c r="L17" s="106"/>
      <c r="M17" s="107"/>
      <c r="N17" s="107"/>
      <c r="O17" s="12"/>
    </row>
    <row r="18" spans="1:15" ht="18.75">
      <c r="A18" s="133">
        <v>10</v>
      </c>
      <c r="B18" s="148" t="s">
        <v>111</v>
      </c>
      <c r="C18" s="145" t="s">
        <v>220</v>
      </c>
      <c r="D18" s="131">
        <f>D12+D13-D14-D16-D17</f>
        <v>5929321220</v>
      </c>
      <c r="E18" s="131">
        <f>E12+E13-E14-E16-E17</f>
        <v>5351548566</v>
      </c>
      <c r="F18" s="131">
        <f>F12+F13-F14-F16-F17</f>
        <v>23979725268</v>
      </c>
      <c r="G18" s="131">
        <f>G12+G13-G14-G16-G17</f>
        <v>21305522551</v>
      </c>
      <c r="H18" s="133"/>
      <c r="I18" s="12"/>
      <c r="J18" s="12"/>
      <c r="K18" s="105"/>
      <c r="L18" s="106"/>
      <c r="M18" s="106"/>
      <c r="N18" s="107"/>
      <c r="O18" s="12"/>
    </row>
    <row r="19" spans="1:15" ht="17.25">
      <c r="A19" s="133">
        <v>11</v>
      </c>
      <c r="B19" s="149" t="s">
        <v>112</v>
      </c>
      <c r="C19" s="144" t="s">
        <v>221</v>
      </c>
      <c r="D19" s="134">
        <v>44283970</v>
      </c>
      <c r="E19" s="134">
        <v>4713687</v>
      </c>
      <c r="F19" s="134">
        <v>398390868</v>
      </c>
      <c r="G19" s="134">
        <v>201492766</v>
      </c>
      <c r="H19" s="133"/>
      <c r="I19" s="12"/>
      <c r="J19" s="12"/>
      <c r="K19" s="105"/>
      <c r="L19" s="106"/>
      <c r="M19" s="107"/>
      <c r="N19" s="107"/>
      <c r="O19" s="12"/>
    </row>
    <row r="20" spans="1:15" ht="17.25">
      <c r="A20" s="133">
        <v>12</v>
      </c>
      <c r="B20" s="149" t="s">
        <v>113</v>
      </c>
      <c r="C20" s="144" t="s">
        <v>222</v>
      </c>
      <c r="D20" s="134">
        <v>-9360000</v>
      </c>
      <c r="E20" s="134">
        <v>0</v>
      </c>
      <c r="F20" s="134">
        <v>1827579168</v>
      </c>
      <c r="G20" s="134">
        <v>9225192</v>
      </c>
      <c r="H20" s="133"/>
      <c r="I20" s="12"/>
      <c r="J20" s="12"/>
      <c r="K20" s="105"/>
      <c r="L20" s="106"/>
      <c r="M20" s="107"/>
      <c r="N20" s="107"/>
      <c r="O20" s="12"/>
    </row>
    <row r="21" spans="1:15" ht="18.75">
      <c r="A21" s="130">
        <v>13</v>
      </c>
      <c r="B21" s="148" t="s">
        <v>114</v>
      </c>
      <c r="C21" s="141" t="s">
        <v>223</v>
      </c>
      <c r="D21" s="131">
        <f>D19-D20</f>
        <v>53643970</v>
      </c>
      <c r="E21" s="131">
        <f>E19-E20</f>
        <v>4713687</v>
      </c>
      <c r="F21" s="131">
        <f>F19-F20</f>
        <v>-1429188300</v>
      </c>
      <c r="G21" s="131">
        <f>G19-G20</f>
        <v>192267574</v>
      </c>
      <c r="H21" s="133"/>
      <c r="I21" s="12"/>
      <c r="J21" s="12"/>
      <c r="K21" s="105"/>
      <c r="L21" s="106"/>
      <c r="M21" s="106"/>
      <c r="N21" s="107"/>
      <c r="O21" s="12"/>
    </row>
    <row r="22" spans="1:15" ht="18.75">
      <c r="A22" s="130">
        <v>14</v>
      </c>
      <c r="B22" s="148" t="s">
        <v>115</v>
      </c>
      <c r="C22" s="141" t="s">
        <v>224</v>
      </c>
      <c r="D22" s="131">
        <f>D18+D21</f>
        <v>5982965190</v>
      </c>
      <c r="E22" s="131">
        <f>E18+E21</f>
        <v>5356262253</v>
      </c>
      <c r="F22" s="131">
        <f>F18+F21</f>
        <v>22550536968</v>
      </c>
      <c r="G22" s="131">
        <f>G18+G21</f>
        <v>21497790125</v>
      </c>
      <c r="H22" s="133"/>
      <c r="I22" s="12"/>
      <c r="J22" s="12"/>
      <c r="K22" s="105"/>
      <c r="L22" s="106"/>
      <c r="M22" s="106"/>
      <c r="N22" s="107"/>
      <c r="O22" s="12"/>
    </row>
    <row r="23" spans="1:15" ht="18.75">
      <c r="A23" s="130"/>
      <c r="B23" s="149" t="s">
        <v>116</v>
      </c>
      <c r="C23" s="141"/>
      <c r="D23" s="136"/>
      <c r="E23" s="136">
        <v>0</v>
      </c>
      <c r="F23" s="136">
        <v>1650178626</v>
      </c>
      <c r="G23" s="136">
        <v>1552598101</v>
      </c>
      <c r="H23" s="133"/>
      <c r="I23" s="12"/>
      <c r="J23" s="12"/>
      <c r="K23" s="105"/>
      <c r="L23" s="106"/>
      <c r="M23" s="107"/>
      <c r="N23" s="107"/>
      <c r="O23" s="12"/>
    </row>
    <row r="24" spans="1:15" ht="18.75">
      <c r="A24" s="130">
        <v>15</v>
      </c>
      <c r="B24" s="148" t="s">
        <v>117</v>
      </c>
      <c r="C24" s="142" t="s">
        <v>254</v>
      </c>
      <c r="D24" s="131">
        <v>1516517929</v>
      </c>
      <c r="E24" s="131">
        <v>1495144784</v>
      </c>
      <c r="F24" s="131">
        <v>5693388012</v>
      </c>
      <c r="G24" s="131">
        <v>5929834780</v>
      </c>
      <c r="H24" s="137"/>
      <c r="I24" s="12"/>
      <c r="J24" s="12"/>
      <c r="K24" s="105"/>
      <c r="L24" s="106"/>
      <c r="M24" s="106"/>
      <c r="N24" s="109"/>
      <c r="O24" s="12"/>
    </row>
    <row r="25" spans="1:15" ht="18.75">
      <c r="A25" s="130">
        <v>16</v>
      </c>
      <c r="B25" s="148" t="s">
        <v>118</v>
      </c>
      <c r="C25" s="142" t="s">
        <v>300</v>
      </c>
      <c r="D25" s="131">
        <v>164656745</v>
      </c>
      <c r="E25" s="131">
        <v>0</v>
      </c>
      <c r="F25" s="131">
        <v>164656745</v>
      </c>
      <c r="G25" s="131">
        <v>-349789660</v>
      </c>
      <c r="H25" s="137"/>
      <c r="I25" s="12"/>
      <c r="J25" s="12"/>
      <c r="K25" s="105"/>
      <c r="L25" s="106"/>
      <c r="M25" s="107"/>
      <c r="N25" s="107"/>
      <c r="O25" s="12"/>
    </row>
    <row r="26" spans="1:15" ht="18.75">
      <c r="A26" s="130">
        <v>17</v>
      </c>
      <c r="B26" s="148" t="s">
        <v>119</v>
      </c>
      <c r="C26" s="141" t="s">
        <v>255</v>
      </c>
      <c r="D26" s="131">
        <f>D22-D24-D25</f>
        <v>4301790516</v>
      </c>
      <c r="E26" s="131">
        <f>E22-E24</f>
        <v>3861117469</v>
      </c>
      <c r="F26" s="131">
        <f>F22-F24-F25</f>
        <v>16692492211</v>
      </c>
      <c r="G26" s="131">
        <f>G22-G24-G25</f>
        <v>15917745005</v>
      </c>
      <c r="H26" s="130"/>
      <c r="I26" s="12"/>
      <c r="J26" s="12"/>
      <c r="K26" s="105"/>
      <c r="L26" s="106"/>
      <c r="M26" s="106"/>
      <c r="N26" s="107">
        <f>(D26-E26)/E26</f>
        <v>0.11413096092984992</v>
      </c>
      <c r="O26" s="12"/>
    </row>
    <row r="27" spans="1:15" ht="18.75">
      <c r="A27" s="130">
        <v>19</v>
      </c>
      <c r="B27" s="150" t="s">
        <v>120</v>
      </c>
      <c r="C27" s="146" t="s">
        <v>301</v>
      </c>
      <c r="D27" s="138">
        <f>D26/(4290000+(1000000*(7/12))+(1058000*(4/12)))</f>
        <v>823.1516486796785</v>
      </c>
      <c r="E27" s="138">
        <f>E26/4290000</f>
        <v>900.0273820512821</v>
      </c>
      <c r="F27" s="138">
        <f>F26/(4290000+(1000000*(7/12))+(1058000*(4/12)))</f>
        <v>3194.1240357826255</v>
      </c>
      <c r="G27" s="138">
        <f>G26/4290000</f>
        <v>3710.4300710955713</v>
      </c>
      <c r="H27" s="139"/>
      <c r="I27" s="12"/>
      <c r="J27" s="12"/>
      <c r="K27" s="105"/>
      <c r="L27" s="106"/>
      <c r="M27" s="106"/>
      <c r="N27" s="107">
        <f>(D27-E27)/E27</f>
        <v>-0.08541488281877999</v>
      </c>
      <c r="O27" s="12"/>
    </row>
    <row r="28" spans="1:8" ht="18.75">
      <c r="A28" s="104"/>
      <c r="B28" s="104"/>
      <c r="C28" s="151"/>
      <c r="D28" s="151"/>
      <c r="E28" s="151"/>
      <c r="F28" s="151"/>
      <c r="G28" s="151"/>
      <c r="H28" s="151"/>
    </row>
    <row r="29" spans="5:8" ht="34.5" customHeight="1">
      <c r="E29" s="195" t="s">
        <v>299</v>
      </c>
      <c r="F29" s="195"/>
      <c r="G29" s="195"/>
      <c r="H29" s="195"/>
    </row>
    <row r="30" spans="1:8" ht="15.75" customHeight="1">
      <c r="A30" s="110" t="s">
        <v>0</v>
      </c>
      <c r="E30" s="185" t="s">
        <v>256</v>
      </c>
      <c r="F30" s="185"/>
      <c r="G30" s="185"/>
      <c r="H30" s="185"/>
    </row>
    <row r="31" spans="1:8" ht="16.5" customHeight="1">
      <c r="A31" s="111" t="s">
        <v>251</v>
      </c>
      <c r="E31" s="195" t="s">
        <v>156</v>
      </c>
      <c r="F31" s="195"/>
      <c r="G31" s="195"/>
      <c r="H31" s="195"/>
    </row>
    <row r="32" spans="5:7" ht="16.5" customHeight="1">
      <c r="E32" s="15"/>
      <c r="F32" s="15"/>
      <c r="G32" s="68"/>
    </row>
    <row r="33" spans="5:7" ht="16.5" customHeight="1">
      <c r="E33" s="73"/>
      <c r="F33" s="73"/>
      <c r="G33" s="10"/>
    </row>
    <row r="34" spans="5:7" ht="16.5" customHeight="1">
      <c r="E34" s="186"/>
      <c r="F34" s="186"/>
      <c r="G34" s="196"/>
    </row>
    <row r="35" spans="2:8" ht="16.5" customHeight="1">
      <c r="B35" s="70"/>
      <c r="C35" s="186"/>
      <c r="D35" s="186"/>
      <c r="E35" s="186"/>
      <c r="F35" s="186"/>
      <c r="G35" s="186"/>
      <c r="H35" s="186"/>
    </row>
    <row r="36" spans="1:8" ht="16.5" customHeight="1">
      <c r="A36" s="70" t="s">
        <v>3</v>
      </c>
      <c r="E36" s="194" t="s">
        <v>244</v>
      </c>
      <c r="F36" s="194"/>
      <c r="G36" s="194"/>
      <c r="H36" s="74"/>
    </row>
    <row r="38" spans="1:8" ht="16.5" customHeight="1">
      <c r="A38" s="114"/>
      <c r="B38" s="114"/>
      <c r="C38" s="115"/>
      <c r="D38" s="115"/>
      <c r="E38" s="116"/>
      <c r="F38" s="116"/>
      <c r="G38" s="117"/>
      <c r="H38" s="114"/>
    </row>
    <row r="39" spans="1:8" ht="16.5" customHeight="1">
      <c r="A39" s="114"/>
      <c r="B39" s="114"/>
      <c r="C39" s="115"/>
      <c r="D39" s="115"/>
      <c r="E39" s="116"/>
      <c r="F39" s="116"/>
      <c r="G39" s="117"/>
      <c r="H39" s="114"/>
    </row>
    <row r="40" spans="1:8" ht="16.5" customHeight="1">
      <c r="A40" s="114"/>
      <c r="B40" s="114"/>
      <c r="C40" s="115"/>
      <c r="D40" s="115"/>
      <c r="E40" s="116"/>
      <c r="F40" s="116"/>
      <c r="G40" s="117"/>
      <c r="H40" s="114"/>
    </row>
    <row r="41" spans="1:8" ht="16.5" customHeight="1">
      <c r="A41" s="114"/>
      <c r="B41" s="114"/>
      <c r="C41" s="115"/>
      <c r="D41" s="115"/>
      <c r="E41" s="116"/>
      <c r="F41" s="116"/>
      <c r="G41" s="117"/>
      <c r="H41" s="114"/>
    </row>
    <row r="42" spans="1:8" ht="16.5" customHeight="1">
      <c r="A42" s="114"/>
      <c r="B42" s="114"/>
      <c r="C42" s="115"/>
      <c r="D42" s="115"/>
      <c r="E42" s="116"/>
      <c r="F42" s="116"/>
      <c r="G42" s="117"/>
      <c r="H42" s="114"/>
    </row>
    <row r="43" spans="1:8" ht="16.5" customHeight="1">
      <c r="A43" s="114"/>
      <c r="B43" s="114"/>
      <c r="C43" s="115"/>
      <c r="D43" s="115"/>
      <c r="E43" s="116"/>
      <c r="F43" s="116"/>
      <c r="G43" s="117"/>
      <c r="H43" s="114"/>
    </row>
    <row r="44" spans="1:8" ht="25.5" customHeight="1">
      <c r="A44" s="118"/>
      <c r="B44" s="118"/>
      <c r="C44" s="119"/>
      <c r="D44" s="119"/>
      <c r="E44" s="120"/>
      <c r="F44" s="120"/>
      <c r="G44" s="121"/>
      <c r="H44" s="114"/>
    </row>
    <row r="45" spans="1:8" ht="16.5" customHeight="1">
      <c r="A45" s="114"/>
      <c r="B45" s="114"/>
      <c r="C45" s="115"/>
      <c r="D45" s="115"/>
      <c r="E45" s="116"/>
      <c r="F45" s="116"/>
      <c r="G45" s="117"/>
      <c r="H45" s="114"/>
    </row>
    <row r="46" spans="1:8" ht="16.5" customHeight="1">
      <c r="A46" s="114"/>
      <c r="B46" s="114"/>
      <c r="C46" s="115"/>
      <c r="D46" s="115"/>
      <c r="E46" s="116"/>
      <c r="F46" s="116"/>
      <c r="G46" s="117"/>
      <c r="H46" s="114"/>
    </row>
    <row r="47" spans="1:8" ht="16.5" customHeight="1">
      <c r="A47" s="114"/>
      <c r="B47" s="114"/>
      <c r="C47" s="115"/>
      <c r="D47" s="115"/>
      <c r="E47" s="116"/>
      <c r="F47" s="116"/>
      <c r="G47" s="117"/>
      <c r="H47" s="114"/>
    </row>
    <row r="48" spans="1:8" ht="16.5" customHeight="1">
      <c r="A48" s="114"/>
      <c r="B48" s="114"/>
      <c r="C48" s="115"/>
      <c r="D48" s="115"/>
      <c r="E48" s="116"/>
      <c r="F48" s="116"/>
      <c r="G48" s="117"/>
      <c r="H48" s="114"/>
    </row>
    <row r="49" spans="1:8" ht="16.5" customHeight="1">
      <c r="A49" s="114"/>
      <c r="B49" s="114"/>
      <c r="C49" s="115"/>
      <c r="D49" s="115"/>
      <c r="E49" s="116"/>
      <c r="F49" s="116"/>
      <c r="G49" s="117"/>
      <c r="H49" s="114"/>
    </row>
    <row r="50" spans="1:8" ht="16.5" customHeight="1">
      <c r="A50" s="114"/>
      <c r="B50" s="114"/>
      <c r="C50" s="115"/>
      <c r="D50" s="115"/>
      <c r="E50" s="116"/>
      <c r="F50" s="116"/>
      <c r="G50" s="117"/>
      <c r="H50" s="114"/>
    </row>
    <row r="51" spans="1:8" ht="16.5" customHeight="1">
      <c r="A51" s="114"/>
      <c r="B51" s="114"/>
      <c r="C51" s="115"/>
      <c r="D51" s="115"/>
      <c r="E51" s="116"/>
      <c r="F51" s="116"/>
      <c r="G51" s="117"/>
      <c r="H51" s="114"/>
    </row>
    <row r="52" spans="1:8" ht="16.5" customHeight="1">
      <c r="A52" s="114"/>
      <c r="B52" s="114"/>
      <c r="C52" s="115"/>
      <c r="D52" s="115"/>
      <c r="E52" s="116"/>
      <c r="F52" s="116"/>
      <c r="G52" s="117"/>
      <c r="H52" s="114"/>
    </row>
    <row r="53" spans="1:8" ht="16.5" customHeight="1">
      <c r="A53" s="114"/>
      <c r="B53" s="114"/>
      <c r="C53" s="115"/>
      <c r="D53" s="115"/>
      <c r="E53" s="116"/>
      <c r="F53" s="116"/>
      <c r="G53" s="117"/>
      <c r="H53" s="114"/>
    </row>
    <row r="54" spans="1:8" ht="16.5" customHeight="1">
      <c r="A54" s="114"/>
      <c r="B54" s="114"/>
      <c r="C54" s="115"/>
      <c r="D54" s="115"/>
      <c r="E54" s="116"/>
      <c r="F54" s="116"/>
      <c r="G54" s="117"/>
      <c r="H54" s="114"/>
    </row>
    <row r="55" spans="1:8" ht="16.5" customHeight="1">
      <c r="A55" s="114"/>
      <c r="B55" s="114"/>
      <c r="C55" s="115"/>
      <c r="D55" s="115"/>
      <c r="E55" s="116"/>
      <c r="F55" s="116"/>
      <c r="G55" s="117"/>
      <c r="H55" s="114"/>
    </row>
    <row r="56" spans="1:8" ht="16.5" customHeight="1">
      <c r="A56" s="114"/>
      <c r="B56" s="114"/>
      <c r="C56" s="115"/>
      <c r="D56" s="115"/>
      <c r="E56" s="116"/>
      <c r="F56" s="116"/>
      <c r="G56" s="117"/>
      <c r="H56" s="114"/>
    </row>
    <row r="57" spans="1:8" ht="16.5" customHeight="1">
      <c r="A57" s="114"/>
      <c r="B57" s="114"/>
      <c r="C57" s="115"/>
      <c r="D57" s="115"/>
      <c r="E57" s="116"/>
      <c r="F57" s="116"/>
      <c r="G57" s="117"/>
      <c r="H57" s="114"/>
    </row>
  </sheetData>
  <mergeCells count="13">
    <mergeCell ref="E29:H29"/>
    <mergeCell ref="D6:E6"/>
    <mergeCell ref="F6:G6"/>
    <mergeCell ref="C6:C7"/>
    <mergeCell ref="E36:G36"/>
    <mergeCell ref="E30:H30"/>
    <mergeCell ref="E31:H31"/>
    <mergeCell ref="E34:G34"/>
    <mergeCell ref="C35:H35"/>
    <mergeCell ref="A6:A7"/>
    <mergeCell ref="B6:B7"/>
    <mergeCell ref="A3:G3"/>
    <mergeCell ref="A4:G4"/>
  </mergeCells>
  <printOptions/>
  <pageMargins left="0.25" right="0" top="0.5" bottom="0.3" header="0.38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0" sqref="A10"/>
    </sheetView>
  </sheetViews>
  <sheetFormatPr defaultColWidth="9.00390625" defaultRowHeight="12.75"/>
  <cols>
    <col min="1" max="1" width="65.25390625" style="10" bestFit="1" customWidth="1"/>
    <col min="2" max="2" width="5.625" style="68" bestFit="1" customWidth="1"/>
    <col min="3" max="3" width="25.25390625" style="10" customWidth="1"/>
    <col min="4" max="4" width="23.375" style="15" customWidth="1"/>
    <col min="5" max="5" width="9.25390625" style="10" bestFit="1" customWidth="1"/>
    <col min="6" max="6" width="9.125" style="10" customWidth="1"/>
    <col min="7" max="7" width="17.75390625" style="10" bestFit="1" customWidth="1"/>
    <col min="8" max="8" width="19.625" style="10" customWidth="1"/>
    <col min="9" max="16384" width="9.125" style="10" customWidth="1"/>
  </cols>
  <sheetData>
    <row r="1" spans="1:5" ht="18.75">
      <c r="A1" s="157" t="s">
        <v>4</v>
      </c>
      <c r="B1" s="186"/>
      <c r="C1" s="186"/>
      <c r="D1" s="186"/>
      <c r="E1" s="186"/>
    </row>
    <row r="2" spans="2:4" ht="15.75">
      <c r="B2" s="10"/>
      <c r="D2" s="10"/>
    </row>
    <row r="3" spans="1:5" ht="26.25">
      <c r="A3" s="192" t="s">
        <v>121</v>
      </c>
      <c r="B3" s="192"/>
      <c r="C3" s="192"/>
      <c r="D3" s="192"/>
      <c r="E3" s="192"/>
    </row>
    <row r="4" spans="1:5" ht="22.5" customHeight="1">
      <c r="A4" s="193" t="s">
        <v>96</v>
      </c>
      <c r="B4" s="193"/>
      <c r="C4" s="193"/>
      <c r="D4" s="193"/>
      <c r="E4" s="193"/>
    </row>
    <row r="5" spans="1:5" ht="22.5" customHeight="1" thickBot="1">
      <c r="A5" s="12"/>
      <c r="B5" s="69"/>
      <c r="C5" s="152"/>
      <c r="D5" s="152"/>
      <c r="E5" s="77" t="s">
        <v>7</v>
      </c>
    </row>
    <row r="6" spans="1:5" ht="19.5" thickTop="1">
      <c r="A6" s="190" t="s">
        <v>92</v>
      </c>
      <c r="B6" s="125" t="s">
        <v>8</v>
      </c>
      <c r="C6" s="203" t="s">
        <v>122</v>
      </c>
      <c r="D6" s="204"/>
      <c r="E6" s="99" t="s">
        <v>11</v>
      </c>
    </row>
    <row r="7" spans="1:5" ht="18.75">
      <c r="A7" s="191"/>
      <c r="B7" s="98"/>
      <c r="C7" s="153">
        <v>2007</v>
      </c>
      <c r="D7" s="153">
        <v>2006</v>
      </c>
      <c r="E7" s="207"/>
    </row>
    <row r="8" spans="1:5" ht="18.75">
      <c r="A8" s="158" t="s">
        <v>133</v>
      </c>
      <c r="B8" s="159"/>
      <c r="C8" s="160"/>
      <c r="D8" s="161"/>
      <c r="E8" s="162"/>
    </row>
    <row r="9" spans="1:5" ht="17.25">
      <c r="A9" s="162" t="s">
        <v>134</v>
      </c>
      <c r="B9" s="163" t="s">
        <v>225</v>
      </c>
      <c r="C9" s="160">
        <v>128553752602</v>
      </c>
      <c r="D9" s="160">
        <v>118722360702</v>
      </c>
      <c r="E9" s="162"/>
    </row>
    <row r="10" spans="1:5" ht="17.25">
      <c r="A10" s="162" t="s">
        <v>135</v>
      </c>
      <c r="B10" s="163" t="s">
        <v>311</v>
      </c>
      <c r="C10" s="160">
        <v>-61322573105</v>
      </c>
      <c r="D10" s="160">
        <v>-51274161517</v>
      </c>
      <c r="E10" s="162"/>
    </row>
    <row r="11" spans="1:5" ht="17.25">
      <c r="A11" s="162" t="s">
        <v>136</v>
      </c>
      <c r="B11" s="163" t="s">
        <v>215</v>
      </c>
      <c r="C11" s="160">
        <v>-40364416919</v>
      </c>
      <c r="D11" s="160">
        <v>-32273586888</v>
      </c>
      <c r="E11" s="162"/>
    </row>
    <row r="12" spans="1:5" ht="17.25">
      <c r="A12" s="162" t="s">
        <v>137</v>
      </c>
      <c r="B12" s="163" t="s">
        <v>312</v>
      </c>
      <c r="C12" s="160">
        <v>-1192319331</v>
      </c>
      <c r="D12" s="160">
        <v>-633437333</v>
      </c>
      <c r="E12" s="162"/>
    </row>
    <row r="13" spans="1:7" ht="17.25">
      <c r="A13" s="162" t="s">
        <v>138</v>
      </c>
      <c r="B13" s="163" t="s">
        <v>313</v>
      </c>
      <c r="C13" s="160">
        <v>-6883758573</v>
      </c>
      <c r="D13" s="160">
        <v>-3572527713</v>
      </c>
      <c r="E13" s="162"/>
      <c r="G13" s="69"/>
    </row>
    <row r="14" spans="1:8" ht="17.25">
      <c r="A14" s="162" t="s">
        <v>139</v>
      </c>
      <c r="B14" s="163" t="s">
        <v>314</v>
      </c>
      <c r="C14" s="160">
        <v>145300762657</v>
      </c>
      <c r="D14" s="160">
        <v>84085232878</v>
      </c>
      <c r="E14" s="162"/>
      <c r="G14" s="15"/>
      <c r="H14" s="15">
        <v>156552255183</v>
      </c>
    </row>
    <row r="15" spans="1:9" ht="17.25">
      <c r="A15" s="162" t="s">
        <v>140</v>
      </c>
      <c r="B15" s="163" t="s">
        <v>315</v>
      </c>
      <c r="C15" s="160">
        <v>-159854794387</v>
      </c>
      <c r="D15" s="160">
        <v>-82792012536</v>
      </c>
      <c r="E15" s="162"/>
      <c r="G15" s="15"/>
      <c r="H15" s="15">
        <v>1224035568</v>
      </c>
      <c r="I15" s="10">
        <v>2413</v>
      </c>
    </row>
    <row r="16" spans="1:8" ht="18.75">
      <c r="A16" s="180" t="s">
        <v>126</v>
      </c>
      <c r="B16" s="164">
        <v>20</v>
      </c>
      <c r="C16" s="165">
        <f>SUM(C9:C15)</f>
        <v>4236652944</v>
      </c>
      <c r="D16" s="165">
        <f>SUM(D9:D15)</f>
        <v>32261867593</v>
      </c>
      <c r="E16" s="162"/>
      <c r="G16" s="154">
        <f>G14+G15</f>
        <v>0</v>
      </c>
      <c r="H16" s="155">
        <v>-75000000000</v>
      </c>
    </row>
    <row r="17" spans="1:8" ht="18.75">
      <c r="A17" s="166" t="s">
        <v>141</v>
      </c>
      <c r="B17" s="159"/>
      <c r="C17" s="162"/>
      <c r="D17" s="162"/>
      <c r="E17" s="162"/>
      <c r="H17" s="154">
        <f>H14+H15+H16</f>
        <v>82776290751</v>
      </c>
    </row>
    <row r="18" spans="1:5" ht="17.25">
      <c r="A18" s="162" t="s">
        <v>142</v>
      </c>
      <c r="B18" s="159">
        <v>21</v>
      </c>
      <c r="C18" s="160">
        <v>-28933032905</v>
      </c>
      <c r="D18" s="160">
        <v>-33397663553</v>
      </c>
      <c r="E18" s="162"/>
    </row>
    <row r="19" spans="1:5" ht="17.25">
      <c r="A19" s="162" t="s">
        <v>143</v>
      </c>
      <c r="B19" s="159">
        <v>22</v>
      </c>
      <c r="C19" s="160">
        <v>351818182</v>
      </c>
      <c r="D19" s="160">
        <v>56911818</v>
      </c>
      <c r="E19" s="162"/>
    </row>
    <row r="20" spans="1:5" ht="17.25">
      <c r="A20" s="162" t="s">
        <v>144</v>
      </c>
      <c r="B20" s="159">
        <v>23</v>
      </c>
      <c r="C20" s="160">
        <v>-80102046400</v>
      </c>
      <c r="D20" s="160">
        <v>-8000000000</v>
      </c>
      <c r="E20" s="162"/>
    </row>
    <row r="21" spans="1:5" ht="17.25">
      <c r="A21" s="162" t="s">
        <v>145</v>
      </c>
      <c r="B21" s="159">
        <v>24</v>
      </c>
      <c r="C21" s="160">
        <v>30000000000</v>
      </c>
      <c r="D21" s="160"/>
      <c r="E21" s="162"/>
    </row>
    <row r="22" spans="1:5" ht="17.25">
      <c r="A22" s="169" t="s">
        <v>146</v>
      </c>
      <c r="B22" s="167">
        <v>25</v>
      </c>
      <c r="C22" s="168"/>
      <c r="D22" s="168"/>
      <c r="E22" s="169"/>
    </row>
    <row r="23" spans="1:5" ht="17.25">
      <c r="A23" s="172" t="s">
        <v>147</v>
      </c>
      <c r="B23" s="170">
        <v>26</v>
      </c>
      <c r="C23" s="171"/>
      <c r="D23" s="171"/>
      <c r="E23" s="169"/>
    </row>
    <row r="24" spans="1:5" ht="17.25">
      <c r="A24" s="162" t="s">
        <v>148</v>
      </c>
      <c r="B24" s="159">
        <v>27</v>
      </c>
      <c r="C24" s="160">
        <v>3127996502</v>
      </c>
      <c r="D24" s="160">
        <v>2124864288</v>
      </c>
      <c r="E24" s="172"/>
    </row>
    <row r="25" spans="1:5" ht="18.75">
      <c r="A25" s="180" t="s">
        <v>127</v>
      </c>
      <c r="B25" s="164">
        <v>30</v>
      </c>
      <c r="C25" s="173">
        <f>SUM(C18:C24)</f>
        <v>-75555264621</v>
      </c>
      <c r="D25" s="173">
        <f>SUM(D18:D24)</f>
        <v>-39215887447</v>
      </c>
      <c r="E25" s="162"/>
    </row>
    <row r="26" spans="1:5" ht="18.75">
      <c r="A26" s="166" t="s">
        <v>149</v>
      </c>
      <c r="B26" s="159"/>
      <c r="C26" s="162"/>
      <c r="D26" s="162"/>
      <c r="E26" s="162"/>
    </row>
    <row r="27" spans="1:5" ht="17.25">
      <c r="A27" s="162" t="s">
        <v>150</v>
      </c>
      <c r="B27" s="159">
        <v>31</v>
      </c>
      <c r="C27" s="160">
        <v>83733191600</v>
      </c>
      <c r="D27" s="160">
        <v>0</v>
      </c>
      <c r="E27" s="162"/>
    </row>
    <row r="28" spans="1:5" ht="17.25">
      <c r="A28" s="162" t="s">
        <v>151</v>
      </c>
      <c r="B28" s="159">
        <v>32</v>
      </c>
      <c r="C28" s="160"/>
      <c r="D28" s="160">
        <f>SUM(E28:F28)</f>
        <v>0</v>
      </c>
      <c r="E28" s="162"/>
    </row>
    <row r="29" spans="1:5" ht="17.25">
      <c r="A29" s="162" t="s">
        <v>152</v>
      </c>
      <c r="B29" s="159">
        <v>33</v>
      </c>
      <c r="C29" s="160"/>
      <c r="D29" s="160"/>
      <c r="E29" s="162"/>
    </row>
    <row r="30" spans="1:5" ht="17.25">
      <c r="A30" s="162" t="s">
        <v>153</v>
      </c>
      <c r="B30" s="159">
        <v>34</v>
      </c>
      <c r="C30" s="160">
        <v>-4971317207</v>
      </c>
      <c r="D30" s="160">
        <v>-4004000000</v>
      </c>
      <c r="E30" s="162"/>
    </row>
    <row r="31" spans="1:5" ht="17.25">
      <c r="A31" s="162" t="s">
        <v>154</v>
      </c>
      <c r="B31" s="159">
        <v>35</v>
      </c>
      <c r="C31" s="160">
        <v>0</v>
      </c>
      <c r="D31" s="160">
        <f>SUM(E31:F31)</f>
        <v>0</v>
      </c>
      <c r="E31" s="162"/>
    </row>
    <row r="32" spans="1:5" ht="17.25">
      <c r="A32" s="162" t="s">
        <v>155</v>
      </c>
      <c r="B32" s="159">
        <v>36</v>
      </c>
      <c r="C32" s="160">
        <v>-7235000000</v>
      </c>
      <c r="D32" s="160">
        <v>-6435000000</v>
      </c>
      <c r="E32" s="162"/>
    </row>
    <row r="33" spans="1:5" ht="18.75">
      <c r="A33" s="180" t="s">
        <v>128</v>
      </c>
      <c r="B33" s="174">
        <v>40</v>
      </c>
      <c r="C33" s="173">
        <f>SUM(C27:C32)</f>
        <v>71526874393</v>
      </c>
      <c r="D33" s="173">
        <f>SUM(D27:D32)</f>
        <v>-10439000000</v>
      </c>
      <c r="E33" s="162"/>
    </row>
    <row r="34" spans="1:5" ht="18.75">
      <c r="A34" s="181" t="s">
        <v>129</v>
      </c>
      <c r="B34" s="174">
        <v>50</v>
      </c>
      <c r="C34" s="173">
        <f>C33+C25+C16</f>
        <v>208262716</v>
      </c>
      <c r="D34" s="173">
        <f>D33+D25+D16</f>
        <v>-17393019854</v>
      </c>
      <c r="E34" s="162"/>
    </row>
    <row r="35" spans="1:5" ht="18.75">
      <c r="A35" s="181" t="s">
        <v>130</v>
      </c>
      <c r="B35" s="174">
        <v>60</v>
      </c>
      <c r="C35" s="173">
        <v>20812234362</v>
      </c>
      <c r="D35" s="173">
        <v>38150531421</v>
      </c>
      <c r="E35" s="162"/>
    </row>
    <row r="36" spans="1:5" ht="18.75">
      <c r="A36" s="182" t="s">
        <v>131</v>
      </c>
      <c r="B36" s="159">
        <v>61</v>
      </c>
      <c r="C36" s="173">
        <v>656202</v>
      </c>
      <c r="D36" s="173">
        <v>54722795</v>
      </c>
      <c r="E36" s="162"/>
    </row>
    <row r="37" spans="1:5" ht="18.75">
      <c r="A37" s="183" t="s">
        <v>132</v>
      </c>
      <c r="B37" s="153">
        <v>70</v>
      </c>
      <c r="C37" s="175">
        <f>C35+C34+C36</f>
        <v>21021153280</v>
      </c>
      <c r="D37" s="175">
        <f>D35+D34+D36</f>
        <v>20812234362</v>
      </c>
      <c r="E37" s="176" t="s">
        <v>302</v>
      </c>
    </row>
    <row r="38" spans="1:5" ht="18">
      <c r="A38" s="48"/>
      <c r="B38" s="205" t="s">
        <v>123</v>
      </c>
      <c r="C38" s="205"/>
      <c r="D38" s="205"/>
      <c r="E38" s="205"/>
    </row>
    <row r="39" spans="1:5" ht="18.75">
      <c r="A39" s="177" t="s">
        <v>124</v>
      </c>
      <c r="B39" s="206" t="s">
        <v>125</v>
      </c>
      <c r="C39" s="206"/>
      <c r="D39" s="206"/>
      <c r="E39" s="48"/>
    </row>
    <row r="40" spans="1:5" ht="17.25">
      <c r="A40" s="48"/>
      <c r="B40" s="178"/>
      <c r="C40" s="48"/>
      <c r="D40" s="179"/>
      <c r="E40" s="48"/>
    </row>
    <row r="41" spans="1:5" ht="17.25">
      <c r="A41" s="48"/>
      <c r="B41" s="178"/>
      <c r="C41" s="48"/>
      <c r="D41" s="179"/>
      <c r="E41" s="48"/>
    </row>
    <row r="45" spans="1:4" ht="15.75">
      <c r="A45" s="70" t="s">
        <v>179</v>
      </c>
      <c r="B45" s="11"/>
      <c r="C45" s="186" t="s">
        <v>317</v>
      </c>
      <c r="D45" s="186"/>
    </row>
    <row r="47" spans="1:3" ht="17.25" customHeight="1">
      <c r="A47" s="12"/>
      <c r="B47" s="156"/>
      <c r="C47" s="12"/>
    </row>
  </sheetData>
  <mergeCells count="10">
    <mergeCell ref="B1:E1"/>
    <mergeCell ref="B6:B7"/>
    <mergeCell ref="E6:E7"/>
    <mergeCell ref="A3:E3"/>
    <mergeCell ref="A4:E4"/>
    <mergeCell ref="C6:D6"/>
    <mergeCell ref="A6:A7"/>
    <mergeCell ref="C45:D45"/>
    <mergeCell ref="B38:E38"/>
    <mergeCell ref="B39:D39"/>
  </mergeCells>
  <printOptions/>
  <pageMargins left="0.5" right="0" top="0.7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D22" sqref="D22"/>
    </sheetView>
  </sheetViews>
  <sheetFormatPr defaultColWidth="9.00390625" defaultRowHeight="16.5" customHeight="1"/>
  <cols>
    <col min="1" max="1" width="5.75390625" style="10" customWidth="1"/>
    <col min="2" max="2" width="23.75390625" style="10" bestFit="1" customWidth="1"/>
    <col min="3" max="3" width="19.25390625" style="10" bestFit="1" customWidth="1"/>
    <col min="4" max="4" width="18.625" style="10" customWidth="1"/>
    <col min="5" max="6" width="9.125" style="11" customWidth="1"/>
    <col min="7" max="8" width="9.125" style="112" customWidth="1"/>
    <col min="9" max="9" width="9.125" style="113" customWidth="1"/>
    <col min="10" max="16384" width="9.125" style="10" customWidth="1"/>
  </cols>
  <sheetData>
    <row r="1" spans="1:4" ht="16.5" customHeight="1">
      <c r="A1" s="212" t="s">
        <v>318</v>
      </c>
      <c r="B1" s="212"/>
      <c r="C1" s="213"/>
      <c r="D1" s="213"/>
    </row>
    <row r="2" spans="1:3" ht="16.5" customHeight="1">
      <c r="A2" s="212"/>
      <c r="B2" s="212"/>
      <c r="C2" s="213"/>
    </row>
    <row r="3" spans="1:4" ht="16.5" customHeight="1">
      <c r="A3" s="214"/>
      <c r="B3" s="212"/>
      <c r="C3" s="213"/>
      <c r="D3" s="215" t="s">
        <v>319</v>
      </c>
    </row>
    <row r="4" spans="1:4" ht="16.5" customHeight="1">
      <c r="A4" s="212"/>
      <c r="B4" s="212"/>
      <c r="C4" s="213"/>
      <c r="D4" s="213"/>
    </row>
    <row r="5" spans="1:5" ht="23.25">
      <c r="A5" s="216" t="s">
        <v>320</v>
      </c>
      <c r="B5" s="216"/>
      <c r="C5" s="216"/>
      <c r="D5" s="216"/>
      <c r="E5" s="217"/>
    </row>
    <row r="6" spans="1:4" ht="16.5" customHeight="1">
      <c r="A6" s="218" t="s">
        <v>321</v>
      </c>
      <c r="B6" s="218"/>
      <c r="C6" s="218"/>
      <c r="D6" s="218"/>
    </row>
    <row r="7" spans="1:2" ht="16.5" customHeight="1">
      <c r="A7" s="212"/>
      <c r="B7" s="212"/>
    </row>
    <row r="8" spans="1:6" ht="16.5" customHeight="1">
      <c r="A8" s="219" t="s">
        <v>322</v>
      </c>
      <c r="B8" s="219"/>
      <c r="C8" s="219"/>
      <c r="D8" s="219"/>
      <c r="E8" s="75"/>
      <c r="F8" s="75"/>
    </row>
    <row r="9" spans="1:6" ht="16.5" customHeight="1">
      <c r="A9" s="212"/>
      <c r="B9" s="212"/>
      <c r="C9" s="213"/>
      <c r="D9" s="208" t="s">
        <v>7</v>
      </c>
      <c r="E9" s="75"/>
      <c r="F9" s="75"/>
    </row>
    <row r="10" spans="1:6" ht="54">
      <c r="A10" s="209" t="s">
        <v>100</v>
      </c>
      <c r="B10" s="209" t="s">
        <v>92</v>
      </c>
      <c r="C10" s="220" t="s">
        <v>96</v>
      </c>
      <c r="D10" s="210" t="s">
        <v>323</v>
      </c>
      <c r="E10" s="228"/>
      <c r="F10" s="12"/>
    </row>
    <row r="11" spans="1:6" ht="16.5" customHeight="1">
      <c r="A11" s="221"/>
      <c r="B11" s="221"/>
      <c r="C11" s="222"/>
      <c r="D11" s="222"/>
      <c r="E11" s="75"/>
      <c r="F11" s="228"/>
    </row>
    <row r="12" spans="1:6" ht="16.5" customHeight="1">
      <c r="A12" s="221">
        <v>1</v>
      </c>
      <c r="B12" s="221" t="s">
        <v>324</v>
      </c>
      <c r="C12" s="223">
        <v>120782860727</v>
      </c>
      <c r="D12" s="223">
        <v>384595637251</v>
      </c>
      <c r="E12" s="75"/>
      <c r="F12" s="75"/>
    </row>
    <row r="13" spans="1:6" ht="16.5" customHeight="1">
      <c r="A13" s="221">
        <v>2</v>
      </c>
      <c r="B13" s="221" t="s">
        <v>325</v>
      </c>
      <c r="C13" s="223">
        <v>110854212619</v>
      </c>
      <c r="D13" s="223">
        <v>355051162883</v>
      </c>
      <c r="E13" s="75"/>
      <c r="F13" s="75"/>
    </row>
    <row r="14" spans="1:4" ht="16.5" customHeight="1">
      <c r="A14" s="221">
        <v>3</v>
      </c>
      <c r="B14" s="221" t="s">
        <v>326</v>
      </c>
      <c r="C14" s="223">
        <v>9928648108</v>
      </c>
      <c r="D14" s="223">
        <f>D12-D13</f>
        <v>29544474368</v>
      </c>
    </row>
    <row r="15" spans="1:4" ht="16.5" customHeight="1">
      <c r="A15" s="221"/>
      <c r="B15" s="224" t="s">
        <v>327</v>
      </c>
      <c r="C15" s="223"/>
      <c r="D15" s="223"/>
    </row>
    <row r="16" spans="1:4" ht="16.5" customHeight="1">
      <c r="A16" s="221"/>
      <c r="B16" s="221" t="s">
        <v>328</v>
      </c>
      <c r="C16" s="223">
        <v>10036618457</v>
      </c>
      <c r="D16" s="223">
        <v>29210746317</v>
      </c>
    </row>
    <row r="17" spans="1:4" ht="16.5" customHeight="1">
      <c r="A17" s="221"/>
      <c r="B17" s="221" t="s">
        <v>329</v>
      </c>
      <c r="C17" s="223">
        <v>-107970349</v>
      </c>
      <c r="D17" s="223">
        <v>333728051</v>
      </c>
    </row>
    <row r="18" spans="1:4" ht="16.5" customHeight="1">
      <c r="A18" s="221">
        <v>4</v>
      </c>
      <c r="B18" s="221" t="s">
        <v>330</v>
      </c>
      <c r="C18" s="223">
        <v>7446486080</v>
      </c>
      <c r="D18" s="223">
        <v>22158355774</v>
      </c>
    </row>
    <row r="19" spans="1:4" ht="16.5" customHeight="1">
      <c r="A19" s="225"/>
      <c r="B19" s="225"/>
      <c r="C19" s="226"/>
      <c r="D19" s="226"/>
    </row>
    <row r="20" spans="2:4" ht="16.5" customHeight="1">
      <c r="B20" s="212"/>
      <c r="C20" s="213"/>
      <c r="D20" s="213"/>
    </row>
    <row r="21" spans="1:4" ht="16.5" customHeight="1">
      <c r="A21" s="211" t="s">
        <v>331</v>
      </c>
      <c r="B21" s="212"/>
      <c r="C21" s="213"/>
      <c r="D21" s="213"/>
    </row>
    <row r="22" spans="1:4" ht="16.5" customHeight="1">
      <c r="A22" s="212"/>
      <c r="B22" s="212"/>
      <c r="C22" s="213"/>
      <c r="D22" s="213"/>
    </row>
    <row r="23" spans="2:4" ht="16.5" customHeight="1">
      <c r="B23" s="227" t="s">
        <v>332</v>
      </c>
      <c r="C23" s="213">
        <v>97183794111</v>
      </c>
      <c r="D23" s="213"/>
    </row>
    <row r="24" spans="2:4" ht="16.5" customHeight="1">
      <c r="B24" s="227" t="s">
        <v>333</v>
      </c>
      <c r="C24" s="213">
        <v>26258215313</v>
      </c>
      <c r="D24" s="213"/>
    </row>
    <row r="25" spans="2:4" ht="16.5" customHeight="1">
      <c r="B25" s="212" t="s">
        <v>334</v>
      </c>
      <c r="C25" s="213">
        <v>65361476576</v>
      </c>
      <c r="D25" s="213"/>
    </row>
    <row r="26" spans="2:4" ht="16.5" customHeight="1">
      <c r="B26" s="212" t="s">
        <v>335</v>
      </c>
      <c r="C26" s="213">
        <v>58080532848</v>
      </c>
      <c r="D26" s="213"/>
    </row>
    <row r="27" spans="2:4" ht="16.5" customHeight="1">
      <c r="B27" s="212"/>
      <c r="C27" s="213"/>
      <c r="D27" s="213"/>
    </row>
    <row r="28" spans="1:4" ht="16.5" customHeight="1">
      <c r="A28" s="212"/>
      <c r="B28" s="212"/>
      <c r="C28" s="213"/>
      <c r="D28" s="213"/>
    </row>
  </sheetData>
  <mergeCells count="2">
    <mergeCell ref="A5:D5"/>
    <mergeCell ref="A6:D6"/>
  </mergeCells>
  <printOptions/>
  <pageMargins left="0.5" right="0" top="0.7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Hung</dc:creator>
  <cp:keywords/>
  <dc:description/>
  <cp:lastModifiedBy>Administrator</cp:lastModifiedBy>
  <cp:lastPrinted>2008-01-23T07:55:24Z</cp:lastPrinted>
  <dcterms:created xsi:type="dcterms:W3CDTF">2000-12-26T02:10:23Z</dcterms:created>
  <dcterms:modified xsi:type="dcterms:W3CDTF">2008-03-14T04:00:29Z</dcterms:modified>
  <cp:category/>
  <cp:version/>
  <cp:contentType/>
  <cp:contentStatus/>
</cp:coreProperties>
</file>